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zvješće 14" sheetId="1" r:id="rId1"/>
  </sheets>
  <definedNames>
    <definedName name="_xlnm.Print_Titles" localSheetId="0">'Izvješće 14'!$1:$2</definedName>
    <definedName name="_xlnm.Print_Area" localSheetId="0">'Izvješće 14'!$A$1:$P$248</definedName>
  </definedNames>
  <calcPr fullCalcOnLoad="1"/>
</workbook>
</file>

<file path=xl/sharedStrings.xml><?xml version="1.0" encoding="utf-8"?>
<sst xmlns="http://schemas.openxmlformats.org/spreadsheetml/2006/main" count="429" uniqueCount="178">
  <si>
    <t>POZICIJA</t>
  </si>
  <si>
    <t>RAČUN</t>
  </si>
  <si>
    <t>OPIS</t>
  </si>
  <si>
    <t>PLAN  2022</t>
  </si>
  <si>
    <t>RAZLIKA</t>
  </si>
  <si>
    <t>PRORAČUN  2023</t>
  </si>
  <si>
    <t>PROJEKCIJA 2024</t>
  </si>
  <si>
    <t>PROJEKCIJA 2025</t>
  </si>
  <si>
    <t xml:space="preserve">11445 </t>
  </si>
  <si>
    <t>O.Š. Petra Studenca. Kanfanar</t>
  </si>
  <si>
    <t>2101</t>
  </si>
  <si>
    <t>Redovna djelatnost osnovnih škola - minimalni standard</t>
  </si>
  <si>
    <t>A210101</t>
  </si>
  <si>
    <t>Materijalni rashodi OŠ po kriterijima</t>
  </si>
  <si>
    <t>3</t>
  </si>
  <si>
    <t>RASHODI POSLOVANJA</t>
  </si>
  <si>
    <t>32</t>
  </si>
  <si>
    <t>MATERIJALNI RASHODI</t>
  </si>
  <si>
    <t>321</t>
  </si>
  <si>
    <t>NAKNADE TROŠKOVA ZAPOSLENIMA</t>
  </si>
  <si>
    <t>322</t>
  </si>
  <si>
    <t>RASHODI ZA MATERIJAL I ENERG.</t>
  </si>
  <si>
    <t>323</t>
  </si>
  <si>
    <t>RASHODI ZA USLUGE</t>
  </si>
  <si>
    <t>329</t>
  </si>
  <si>
    <t>OST.NESPOM.RASHODI POSLOVANJA</t>
  </si>
  <si>
    <t>34</t>
  </si>
  <si>
    <t>FINANCIJSKI RASHODI</t>
  </si>
  <si>
    <t>343</t>
  </si>
  <si>
    <t>OSTALI FINANCIJSKI RASHODI</t>
  </si>
  <si>
    <t>A210102</t>
  </si>
  <si>
    <t>Materijalni rashodi OŠ po stvarnom trošku</t>
  </si>
  <si>
    <t>37</t>
  </si>
  <si>
    <t>NAKN.GRAĐ.,KUĆANSTVIMA NA TEMELJ.OSIGURANJA I DR.NAKNADE</t>
  </si>
  <si>
    <t>372</t>
  </si>
  <si>
    <t>OSTALE NAKNADE GRAĐANIMA I KUČANSTVIMA IZ PRORAČUNA</t>
  </si>
  <si>
    <t>A210103</t>
  </si>
  <si>
    <t>Materijalni rashodi OŠ po stvarnom trošku-drugi izvori</t>
  </si>
  <si>
    <t>A210104</t>
  </si>
  <si>
    <t>Plaće i drugi rashodi za zaposlene osnovnih škola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</si>
  <si>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</si>
  <si>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</si>
  <si>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</si>
  <si>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</si>
  <si>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</si>
  <si>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</si>
  <si>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</si>
  <si>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</si>
  <si>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2102</t>
  </si>
  <si>
    <t>Redovna djelatnost osnovnih škola - iznad standarda</t>
  </si>
  <si>
    <t>A210201</t>
  </si>
  <si>
    <t>Materijalni rashodi OŠ po stvarnom trošku iznad standarda</t>
  </si>
  <si>
    <t>2301</t>
  </si>
  <si>
    <t>Programi obrazovanja iznad standarda</t>
  </si>
  <si>
    <t>A230102</t>
  </si>
  <si>
    <t>Županijska natjecanja</t>
  </si>
  <si>
    <t>36</t>
  </si>
  <si>
    <t>POMOĆI DANE U INOZEMSTVO I UNUTAR OPĆE DRŽAVE</t>
  </si>
  <si>
    <t>366</t>
  </si>
  <si>
    <t>POMOĆI PRORAČUNSKIM KORISNICIMA DRUGIH PRORAČUNA</t>
  </si>
  <si>
    <t>369</t>
  </si>
  <si>
    <t>PRIJENOSI IZMEĐU PRORAČUNSKIH KORISNIKA ISTOG PRORAČUNA</t>
  </si>
  <si>
    <t>38</t>
  </si>
  <si>
    <t>OSTALI RASHODI</t>
  </si>
  <si>
    <t>381</t>
  </si>
  <si>
    <t>TEKUĆE DONACIJE</t>
  </si>
  <si>
    <t>A230106</t>
  </si>
  <si>
    <t>Školska kuhinja</t>
  </si>
  <si>
    <t>324</t>
  </si>
  <si>
    <t>NAKNADE TROŠKOVA OSOBAMA IZVAN RADNOG ODNOSA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</si>
  <si>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</si>
  <si>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</si>
  <si>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</si>
  <si>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</si>
  <si>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</si>
  <si>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</si>
  <si>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424</t>
  </si>
  <si>
    <t>KNJIGE,UMJ.DJELA I OST.IZLOŽB.VRIJEDN.</t>
  </si>
  <si>
    <t>A230107</t>
  </si>
  <si>
    <t>Produženi boravak</t>
  </si>
  <si>
    <t>A230116</t>
  </si>
  <si>
    <t>Školski list, časopisi i knjige</t>
  </si>
  <si>
    <t>A230118</t>
  </si>
  <si>
    <t>Logoped/Edukator-rehabilitator</t>
  </si>
  <si>
    <t>A230119</t>
  </si>
  <si>
    <t>Nagrade za učenike</t>
  </si>
  <si>
    <t>A230122</t>
  </si>
  <si>
    <t>Psiholog</t>
  </si>
  <si>
    <t>A230162</t>
  </si>
  <si>
    <t>Naknada za Županijsko stručno vijeće, Županijski aktiv učitelja</t>
  </si>
  <si>
    <t>A230184</t>
  </si>
  <si>
    <t>Zavičajna nastava</t>
  </si>
  <si>
    <t>A230199</t>
  </si>
  <si>
    <t>Školska shema</t>
  </si>
  <si>
    <t>2302</t>
  </si>
  <si>
    <t>A230202</t>
  </si>
  <si>
    <t>Građanski odgoj</t>
  </si>
  <si>
    <t>A230203</t>
  </si>
  <si>
    <t>Medni dani</t>
  </si>
  <si>
    <t>2401</t>
  </si>
  <si>
    <t>Investicijsko održavanje osnovnih škola</t>
  </si>
  <si>
    <t>A240101</t>
  </si>
  <si>
    <t>Investicijsko održavanje OŠ -minimalni standard</t>
  </si>
  <si>
    <t>2403</t>
  </si>
  <si>
    <t>Kapitalna ulaganja u osnovne škole</t>
  </si>
  <si>
    <t>K240301</t>
  </si>
  <si>
    <t>Projektna dokumentacija osnovnih škola</t>
  </si>
  <si>
    <t>45</t>
  </si>
  <si>
    <t>RASHODI ZA DODATNA ULAGANJA NA NEFINANC.IMOVINI</t>
  </si>
  <si>
    <t>451</t>
  </si>
  <si>
    <t>DODATNA ULAGANJA NA GRAĐEVINSKIM OBJEKTIMA</t>
  </si>
  <si>
    <t>K240311</t>
  </si>
  <si>
    <t>Ulaganja u osnovne škole</t>
  </si>
  <si>
    <t>2405</t>
  </si>
  <si>
    <t>Opremanje u osnovnim školama</t>
  </si>
  <si>
    <t>K240501</t>
  </si>
  <si>
    <t>Školski namještaj i oprema</t>
  </si>
  <si>
    <t>K240502</t>
  </si>
  <si>
    <t>Opremanje knjižnica</t>
  </si>
  <si>
    <t>9108</t>
  </si>
  <si>
    <t>MOZAIK 4</t>
  </si>
  <si>
    <t>T910801</t>
  </si>
  <si>
    <t>Provedba projekta MOZAIK 4</t>
  </si>
  <si>
    <t>9211</t>
  </si>
  <si>
    <t>MOZAIK 5</t>
  </si>
  <si>
    <t>T921101</t>
  </si>
  <si>
    <t>Provedba projekta MOZAIK 5</t>
  </si>
  <si>
    <t>SVEUKUPNO</t>
  </si>
  <si>
    <t>11445 O.Š. Petra Studenca. Kanfanar</t>
  </si>
  <si>
    <t>IZVORI FINANCIRANJA</t>
  </si>
  <si>
    <t>IZVRŠENJE 2021</t>
  </si>
  <si>
    <t>11</t>
  </si>
  <si>
    <t>Nenamjenski prihodi i primici</t>
  </si>
  <si>
    <t>Vlastiti prihodi proračunskih korisnika</t>
  </si>
  <si>
    <t>47</t>
  </si>
  <si>
    <t>Prihodi za posebne namjene za proračunske korisnike</t>
  </si>
  <si>
    <t>48</t>
  </si>
  <si>
    <t>Decentralizirana sredstva</t>
  </si>
  <si>
    <t>51</t>
  </si>
  <si>
    <t>Europska unija</t>
  </si>
  <si>
    <t>53</t>
  </si>
  <si>
    <t>Ministarstva i državne ustanove za proračunske korisnike</t>
  </si>
  <si>
    <t>55</t>
  </si>
  <si>
    <t>Gradovi i općine za proračunske korisnike</t>
  </si>
  <si>
    <t>58</t>
  </si>
  <si>
    <t>Ostale institucije za proračunske korisnike</t>
  </si>
  <si>
    <t>62</t>
  </si>
  <si>
    <t>Donacije za proračunske korisnike</t>
  </si>
  <si>
    <t>UKUPNO</t>
  </si>
  <si>
    <t>EUR</t>
  </si>
  <si>
    <t>fiksni tečaj EUR</t>
  </si>
  <si>
    <t>OPĆI DIO</t>
  </si>
  <si>
    <t>RAČUN PRIHODA I RASHODA</t>
  </si>
  <si>
    <t>Prihodi poslovanja</t>
  </si>
  <si>
    <t>Prihodi od prodaje nefinancijske imovine</t>
  </si>
  <si>
    <t>UKUPNO PRIHODI (6+7)</t>
  </si>
  <si>
    <t>Rashodi poslovanja</t>
  </si>
  <si>
    <t>Rashodi za nabavu nefinancijske imovine</t>
  </si>
  <si>
    <t>UKUPNO RASHODI (3+4)</t>
  </si>
  <si>
    <t>RAZLIKA (VIŠAK/MANJAK)</t>
  </si>
  <si>
    <t>RAČUN FINANCIRANJA</t>
  </si>
  <si>
    <t>Primici od financijske imovine i zaduživanja</t>
  </si>
  <si>
    <t>Izdaci za financijsku imovinu i otplate zajmova</t>
  </si>
  <si>
    <t>RAZLIKA (5-8) - NETO FINANCIRANJE</t>
  </si>
  <si>
    <t>RASPOLOŽIVA SREDSTVA IZ PRETHODNIH GODINA</t>
  </si>
  <si>
    <t>Ukupan donos viška/manjka iz prethodnih godina</t>
  </si>
  <si>
    <t>Višak/manjak iz prethodnih godina koji će se pokriti</t>
  </si>
  <si>
    <t>RAZLIKA (višak/manjak koji se prenosi u iduću godinu)</t>
  </si>
  <si>
    <t>Višak/manjak</t>
  </si>
  <si>
    <t>+ neto financiranje</t>
  </si>
  <si>
    <t>+ višak/manjak iz prethodnih godina koji će se pokriti</t>
  </si>
  <si>
    <t xml:space="preserve">KLASA: </t>
  </si>
  <si>
    <t xml:space="preserve">URBROJ: </t>
  </si>
  <si>
    <t xml:space="preserve"> </t>
  </si>
  <si>
    <r>
      <t xml:space="preserve">Kanfanar, </t>
    </r>
    <r>
      <rPr>
        <sz val="10"/>
        <color indexed="53"/>
        <rFont val="Arial"/>
        <family val="2"/>
      </rPr>
      <t>00</t>
    </r>
    <r>
      <rPr>
        <sz val="10"/>
        <rFont val="Arial"/>
        <family val="2"/>
      </rPr>
      <t>.12.2022.</t>
    </r>
  </si>
  <si>
    <t>Lorena Poropat</t>
  </si>
  <si>
    <t>FINANCIJSKI PLAN ZA 2023. GODINU
ISTARSKA ŽUPANIJA
RAZDJEL 009 UPRAVNI ODJEL ZA OBRAZOVANJE, SPORT I TEHNIČKU KULTURU
PRORAČUNSKI KORISNIK 11445 O.Š. Petra Studenca. Kanfanar</t>
  </si>
  <si>
    <t>Predsjednica Školskog odbora: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</si>
</sst>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183" fontId="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Alignment="1">
      <alignment horizontal="right" vertical="center"/>
    </xf>
    <xf numFmtId="0" fontId="2" fillId="0" borderId="10" xfId="0" applyFont="1" applyFill="1" applyBorder="1" applyAlignment="1" applyProtection="1">
      <alignment horizontal="left" vertical="top" wrapText="1" readingOrder="1"/>
      <protection locked="0"/>
    </xf>
    <xf numFmtId="0" fontId="3" fillId="0" borderId="10" xfId="0" applyFont="1" applyFill="1" applyBorder="1" applyAlignment="1" applyProtection="1">
      <alignment horizontal="left" vertical="top" wrapText="1" readingOrder="1"/>
      <protection locked="0"/>
    </xf>
    <xf numFmtId="0" fontId="3" fillId="0" borderId="10" xfId="0" applyFont="1" applyFill="1" applyBorder="1" applyAlignment="1" applyProtection="1">
      <alignment horizontal="right" vertical="center" wrapText="1" readingOrder="1"/>
      <protection locked="0"/>
    </xf>
    <xf numFmtId="0" fontId="4" fillId="0" borderId="10" xfId="0" applyFont="1" applyFill="1" applyBorder="1" applyAlignment="1" applyProtection="1">
      <alignment horizontal="left" vertical="top" wrapText="1" readingOrder="1"/>
      <protection locked="0"/>
    </xf>
    <xf numFmtId="183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33" borderId="10" xfId="0" applyFont="1" applyFill="1" applyBorder="1" applyAlignment="1" applyProtection="1">
      <alignment horizontal="left" vertical="top" wrapText="1" readingOrder="1"/>
      <protection locked="0"/>
    </xf>
    <xf numFmtId="183" fontId="2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33" borderId="0" xfId="0" applyFont="1" applyFill="1" applyAlignment="1">
      <alignment/>
    </xf>
    <xf numFmtId="0" fontId="4" fillId="0" borderId="11" xfId="0" applyFont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4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184" fontId="2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right" vertical="top"/>
    </xf>
    <xf numFmtId="183" fontId="4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33" borderId="10" xfId="0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Fill="1" applyAlignment="1">
      <alignment horizontal="right" vertical="center"/>
    </xf>
    <xf numFmtId="183" fontId="3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3" fontId="5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3" fontId="3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183" fontId="3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184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83" fontId="5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3" fillId="33" borderId="10" xfId="0" applyNumberFormat="1" applyFont="1" applyFill="1" applyBorder="1" applyAlignment="1">
      <alignment horizontal="right"/>
    </xf>
    <xf numFmtId="184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 vertical="center" readingOrder="1"/>
    </xf>
    <xf numFmtId="4" fontId="3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183" fontId="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Font="1" applyFill="1" applyBorder="1" applyAlignment="1">
      <alignment horizontal="right" vertical="center"/>
    </xf>
    <xf numFmtId="183" fontId="2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83" fontId="2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183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2" fontId="2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184" fontId="2" fillId="0" borderId="14" xfId="0" applyNumberFormat="1" applyFont="1" applyBorder="1" applyAlignment="1">
      <alignment horizontal="right"/>
    </xf>
    <xf numFmtId="184" fontId="2" fillId="0" borderId="15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2" fillId="0" borderId="14" xfId="0" applyFont="1" applyFill="1" applyBorder="1" applyAlignment="1" applyProtection="1">
      <alignment horizontal="center" vertical="top" wrapText="1" readingOrder="1"/>
      <protection locked="0"/>
    </xf>
    <xf numFmtId="0" fontId="2" fillId="0" borderId="15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33" borderId="10" xfId="0" applyFont="1" applyFill="1" applyBorder="1" applyAlignment="1" applyProtection="1">
      <alignment horizontal="left" vertical="top" wrapText="1" readingOrder="1"/>
      <protection locked="0"/>
    </xf>
    <xf numFmtId="0" fontId="0" fillId="33" borderId="10" xfId="0" applyFont="1" applyFill="1" applyBorder="1" applyAlignment="1">
      <alignment/>
    </xf>
    <xf numFmtId="183" fontId="2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3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top" wrapText="1" readingOrder="1"/>
      <protection locked="0"/>
    </xf>
    <xf numFmtId="0" fontId="3" fillId="0" borderId="10" xfId="0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Fill="1" applyAlignment="1" applyProtection="1">
      <alignment vertical="top" wrapText="1" readingOrder="1"/>
      <protection locked="0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 vertical="top" wrapText="1" readingOrder="1"/>
      <protection locked="0"/>
    </xf>
    <xf numFmtId="183" fontId="4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183" fontId="4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83" fontId="2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183" fontId="2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83" fontId="2" fillId="33" borderId="14" xfId="0" applyNumberFormat="1" applyFont="1" applyFill="1" applyBorder="1" applyAlignment="1" applyProtection="1">
      <alignment horizontal="right" vertical="center" wrapText="1" readingOrder="1"/>
      <protection locked="0"/>
    </xf>
    <xf numFmtId="183" fontId="2" fillId="33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4" xfId="0" applyFont="1" applyFill="1" applyBorder="1" applyAlignment="1" applyProtection="1">
      <alignment horizontal="right" vertical="center" wrapText="1" readingOrder="1"/>
      <protection locked="0"/>
    </xf>
    <xf numFmtId="0" fontId="3" fillId="0" borderId="15" xfId="0" applyFont="1" applyFill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FFFFFF"/>
      <rgbColor rgb="00FF6347"/>
      <rgbColor rgb="000000FF"/>
      <rgbColor rgb="008080FF"/>
      <rgbColor rgb="006A5ACD"/>
      <rgbColor rgb="00FFFF00"/>
      <rgbColor rgb="007871AC"/>
      <rgbColor rgb="00D3D3D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48"/>
  <sheetViews>
    <sheetView showGridLines="0" tabSelected="1" zoomScalePageLayoutView="0" workbookViewId="0" topLeftCell="A1">
      <pane ySplit="5" topLeftCell="A7" activePane="bottomLeft" state="frozen"/>
      <selection pane="topLeft" activeCell="A1" sqref="A1"/>
      <selection pane="bottomLeft" activeCell="S10" sqref="S10"/>
    </sheetView>
  </sheetViews>
  <sheetFormatPr defaultColWidth="9.140625" defaultRowHeight="12.75"/>
  <cols>
    <col min="1" max="1" width="9.7109375" style="2" customWidth="1"/>
    <col min="2" max="2" width="5.7109375" style="2" customWidth="1"/>
    <col min="3" max="3" width="30.28125" style="2" customWidth="1"/>
    <col min="4" max="4" width="9.28125" style="8" customWidth="1"/>
    <col min="5" max="5" width="8.28125" style="43" customWidth="1"/>
    <col min="6" max="6" width="9.57421875" style="8" bestFit="1" customWidth="1"/>
    <col min="7" max="7" width="8.28125" style="43" bestFit="1" customWidth="1"/>
    <col min="8" max="8" width="4.00390625" style="8" customWidth="1"/>
    <col min="9" max="9" width="4.7109375" style="8" customWidth="1"/>
    <col min="10" max="10" width="8.28125" style="54" customWidth="1"/>
    <col min="11" max="11" width="9.57421875" style="8" bestFit="1" customWidth="1"/>
    <col min="12" max="12" width="8.28125" style="43" bestFit="1" customWidth="1"/>
    <col min="13" max="13" width="9.8515625" style="8" customWidth="1"/>
    <col min="14" max="14" width="8.28125" style="43" bestFit="1" customWidth="1"/>
    <col min="15" max="15" width="9.7109375" style="8" customWidth="1"/>
    <col min="16" max="16" width="8.28125" style="54" bestFit="1" customWidth="1"/>
    <col min="17" max="16384" width="8.8515625" style="2" customWidth="1"/>
  </cols>
  <sheetData>
    <row r="1" spans="1:8" ht="54" customHeight="1">
      <c r="A1" s="98" t="s">
        <v>176</v>
      </c>
      <c r="B1" s="99"/>
      <c r="C1" s="99"/>
      <c r="D1" s="99"/>
      <c r="E1" s="99"/>
      <c r="F1" s="99"/>
      <c r="G1" s="99"/>
      <c r="H1" s="99"/>
    </row>
    <row r="2" ht="8.25" customHeight="1"/>
    <row r="3" spans="1:2" ht="12" customHeight="1">
      <c r="A3" s="3">
        <v>7.5345</v>
      </c>
      <c r="B3" s="2" t="s">
        <v>150</v>
      </c>
    </row>
    <row r="4" ht="12" customHeight="1">
      <c r="A4" s="3"/>
    </row>
    <row r="5" spans="1:16" s="3" customFormat="1" ht="20.25">
      <c r="A5" s="7" t="s">
        <v>0</v>
      </c>
      <c r="B5" s="7" t="s">
        <v>1</v>
      </c>
      <c r="C5" s="7" t="s">
        <v>2</v>
      </c>
      <c r="D5" s="7" t="s">
        <v>130</v>
      </c>
      <c r="E5" s="18" t="s">
        <v>149</v>
      </c>
      <c r="F5" s="7" t="s">
        <v>3</v>
      </c>
      <c r="G5" s="18" t="s">
        <v>149</v>
      </c>
      <c r="H5" s="76" t="s">
        <v>4</v>
      </c>
      <c r="I5" s="91"/>
      <c r="J5" s="55" t="s">
        <v>149</v>
      </c>
      <c r="K5" s="20" t="s">
        <v>5</v>
      </c>
      <c r="L5" s="21" t="s">
        <v>149</v>
      </c>
      <c r="M5" s="7" t="s">
        <v>6</v>
      </c>
      <c r="N5" s="18" t="s">
        <v>149</v>
      </c>
      <c r="O5" s="7" t="s">
        <v>7</v>
      </c>
      <c r="P5" s="65" t="s">
        <v>149</v>
      </c>
    </row>
    <row r="6" spans="1:16" ht="12.75">
      <c r="A6" s="9"/>
      <c r="B6" s="100"/>
      <c r="C6" s="89"/>
      <c r="D6" s="5"/>
      <c r="E6" s="44"/>
      <c r="F6" s="5"/>
      <c r="G6" s="44"/>
      <c r="H6" s="69"/>
      <c r="I6" s="90"/>
      <c r="J6" s="56"/>
      <c r="K6" s="15"/>
      <c r="L6" s="46"/>
      <c r="M6" s="5"/>
      <c r="N6" s="44"/>
      <c r="O6" s="5"/>
      <c r="P6" s="66"/>
    </row>
    <row r="7" spans="1:16" s="3" customFormat="1" ht="12.75">
      <c r="A7" s="12" t="s">
        <v>8</v>
      </c>
      <c r="B7" s="88" t="s">
        <v>9</v>
      </c>
      <c r="C7" s="77"/>
      <c r="D7" s="13">
        <v>4569300.37</v>
      </c>
      <c r="E7" s="45">
        <f aca="true" t="shared" si="0" ref="E7:E67">D7/$A$3</f>
        <v>606450.37759639</v>
      </c>
      <c r="F7" s="13">
        <v>5208879.82</v>
      </c>
      <c r="G7" s="45">
        <f aca="true" t="shared" si="1" ref="G7:G67">F7/$A$3</f>
        <v>691337.1584046718</v>
      </c>
      <c r="H7" s="73">
        <f>K7-F7</f>
        <v>-17857.930000000633</v>
      </c>
      <c r="I7" s="74"/>
      <c r="J7" s="57">
        <f>H7/$A$3</f>
        <v>-2370.154622071887</v>
      </c>
      <c r="K7" s="41">
        <v>5191021.89</v>
      </c>
      <c r="L7" s="60">
        <f>K7/$A$3</f>
        <v>688967.0037825999</v>
      </c>
      <c r="M7" s="13">
        <v>5138355.73</v>
      </c>
      <c r="N7" s="45">
        <f aca="true" t="shared" si="2" ref="N7:N67">M7/$A$3</f>
        <v>681977.003118986</v>
      </c>
      <c r="O7" s="13">
        <v>5138355.73</v>
      </c>
      <c r="P7" s="67">
        <f aca="true" t="shared" si="3" ref="P7:P67">O7/$A$3</f>
        <v>681977.003118986</v>
      </c>
    </row>
    <row r="8" spans="1:16" ht="12.75">
      <c r="A8" s="9"/>
      <c r="B8" s="84"/>
      <c r="C8" s="85"/>
      <c r="D8" s="5"/>
      <c r="E8" s="44"/>
      <c r="F8" s="5"/>
      <c r="G8" s="44"/>
      <c r="H8" s="71"/>
      <c r="I8" s="72"/>
      <c r="J8" s="56"/>
      <c r="K8" s="15"/>
      <c r="L8" s="46"/>
      <c r="M8" s="5"/>
      <c r="N8" s="44"/>
      <c r="O8" s="5"/>
      <c r="P8" s="66"/>
    </row>
    <row r="9" spans="1:16" s="3" customFormat="1" ht="12.75">
      <c r="A9" s="12" t="s">
        <v>10</v>
      </c>
      <c r="B9" s="88" t="s">
        <v>11</v>
      </c>
      <c r="C9" s="77"/>
      <c r="D9" s="13">
        <v>3986474.7</v>
      </c>
      <c r="E9" s="45">
        <f t="shared" si="0"/>
        <v>529096.1178578539</v>
      </c>
      <c r="F9" s="13">
        <v>4182457.48</v>
      </c>
      <c r="G9" s="45">
        <f t="shared" si="1"/>
        <v>555107.5028203597</v>
      </c>
      <c r="H9" s="101">
        <v>295830.79</v>
      </c>
      <c r="I9" s="102"/>
      <c r="J9" s="57">
        <f aca="true" t="shared" si="4" ref="J9:J67">H9/$A$3</f>
        <v>39263.49326431747</v>
      </c>
      <c r="K9" s="41">
        <v>4478288.27</v>
      </c>
      <c r="L9" s="60">
        <f aca="true" t="shared" si="5" ref="L9:L67">K9/$A$3</f>
        <v>594370.996084677</v>
      </c>
      <c r="M9" s="13">
        <v>4478288.27</v>
      </c>
      <c r="N9" s="45">
        <f t="shared" si="2"/>
        <v>594370.996084677</v>
      </c>
      <c r="O9" s="13">
        <v>4478288.27</v>
      </c>
      <c r="P9" s="67">
        <f t="shared" si="3"/>
        <v>594370.996084677</v>
      </c>
    </row>
    <row r="10" spans="1:56" s="16" customFormat="1" ht="12.75">
      <c r="A10" s="14" t="s">
        <v>12</v>
      </c>
      <c r="B10" s="92" t="s">
        <v>13</v>
      </c>
      <c r="C10" s="93"/>
      <c r="D10" s="15">
        <v>118320</v>
      </c>
      <c r="E10" s="46">
        <f t="shared" si="0"/>
        <v>15703.762691618555</v>
      </c>
      <c r="F10" s="15">
        <v>118320</v>
      </c>
      <c r="G10" s="46">
        <f t="shared" si="1"/>
        <v>15703.762691618555</v>
      </c>
      <c r="H10" s="105">
        <v>1.79</v>
      </c>
      <c r="I10" s="106"/>
      <c r="J10" s="58">
        <f t="shared" si="4"/>
        <v>0.23757382706218064</v>
      </c>
      <c r="K10" s="15">
        <v>118321.79</v>
      </c>
      <c r="L10" s="46">
        <f t="shared" si="5"/>
        <v>15704.000265445615</v>
      </c>
      <c r="M10" s="15">
        <v>118321.79</v>
      </c>
      <c r="N10" s="46">
        <f t="shared" si="2"/>
        <v>15704.000265445615</v>
      </c>
      <c r="O10" s="15">
        <v>118321.79</v>
      </c>
      <c r="P10" s="68">
        <f t="shared" si="3"/>
        <v>15704.000265445615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16" ht="12.75">
      <c r="A11" s="12"/>
      <c r="B11" s="12" t="s">
        <v>14</v>
      </c>
      <c r="C11" s="12" t="s">
        <v>15</v>
      </c>
      <c r="D11" s="13">
        <v>118320</v>
      </c>
      <c r="E11" s="44">
        <f t="shared" si="0"/>
        <v>15703.762691618555</v>
      </c>
      <c r="F11" s="13">
        <v>118320</v>
      </c>
      <c r="G11" s="44">
        <f t="shared" si="1"/>
        <v>15703.762691618555</v>
      </c>
      <c r="H11" s="101">
        <v>1.79</v>
      </c>
      <c r="I11" s="102"/>
      <c r="J11" s="56">
        <f t="shared" si="4"/>
        <v>0.23757382706218064</v>
      </c>
      <c r="K11" s="41">
        <v>118321.79</v>
      </c>
      <c r="L11" s="46">
        <f t="shared" si="5"/>
        <v>15704.000265445615</v>
      </c>
      <c r="M11" s="13">
        <v>118321.79</v>
      </c>
      <c r="N11" s="44">
        <f t="shared" si="2"/>
        <v>15704.000265445615</v>
      </c>
      <c r="O11" s="13">
        <v>118321.79</v>
      </c>
      <c r="P11" s="66">
        <f t="shared" si="3"/>
        <v>15704.000265445615</v>
      </c>
    </row>
    <row r="12" spans="1:16" ht="12.75">
      <c r="A12" s="12"/>
      <c r="B12" s="12" t="s">
        <v>16</v>
      </c>
      <c r="C12" s="12" t="s">
        <v>17</v>
      </c>
      <c r="D12" s="13">
        <v>114804.2</v>
      </c>
      <c r="E12" s="44">
        <f t="shared" si="0"/>
        <v>15237.135841794412</v>
      </c>
      <c r="F12" s="13">
        <v>114320</v>
      </c>
      <c r="G12" s="44">
        <f t="shared" si="1"/>
        <v>15172.87145796005</v>
      </c>
      <c r="H12" s="101">
        <v>874.97</v>
      </c>
      <c r="I12" s="102"/>
      <c r="J12" s="56">
        <f t="shared" si="4"/>
        <v>116.12847567854536</v>
      </c>
      <c r="K12" s="41">
        <v>115194.97</v>
      </c>
      <c r="L12" s="46">
        <f t="shared" si="5"/>
        <v>15288.999933638595</v>
      </c>
      <c r="M12" s="13">
        <v>115194.97</v>
      </c>
      <c r="N12" s="44">
        <f t="shared" si="2"/>
        <v>15288.999933638595</v>
      </c>
      <c r="O12" s="13">
        <v>115194.97</v>
      </c>
      <c r="P12" s="66">
        <f t="shared" si="3"/>
        <v>15288.999933638595</v>
      </c>
    </row>
    <row r="13" spans="1:16" ht="12.75">
      <c r="A13" s="9"/>
      <c r="B13" s="9" t="s">
        <v>18</v>
      </c>
      <c r="C13" s="9" t="s">
        <v>19</v>
      </c>
      <c r="D13" s="5">
        <v>11100</v>
      </c>
      <c r="E13" s="44">
        <f t="shared" si="0"/>
        <v>1473.2231734023492</v>
      </c>
      <c r="F13" s="5">
        <v>12000</v>
      </c>
      <c r="G13" s="44">
        <f t="shared" si="1"/>
        <v>1592.6737009755125</v>
      </c>
      <c r="H13" s="103">
        <v>4048.49</v>
      </c>
      <c r="I13" s="104"/>
      <c r="J13" s="56">
        <f t="shared" si="4"/>
        <v>537.3269626385294</v>
      </c>
      <c r="K13" s="15">
        <v>16048.49</v>
      </c>
      <c r="L13" s="46">
        <f t="shared" si="5"/>
        <v>2130.000663614042</v>
      </c>
      <c r="M13" s="5">
        <v>0</v>
      </c>
      <c r="N13" s="44">
        <f t="shared" si="2"/>
        <v>0</v>
      </c>
      <c r="O13" s="5">
        <v>0</v>
      </c>
      <c r="P13" s="66">
        <f t="shared" si="3"/>
        <v>0</v>
      </c>
    </row>
    <row r="14" spans="1:16" ht="12.75">
      <c r="A14" s="9"/>
      <c r="B14" s="9" t="s">
        <v>20</v>
      </c>
      <c r="C14" s="9" t="s">
        <v>21</v>
      </c>
      <c r="D14" s="5">
        <v>36427.22</v>
      </c>
      <c r="E14" s="44">
        <f t="shared" si="0"/>
        <v>4834.722941137435</v>
      </c>
      <c r="F14" s="5">
        <v>26150</v>
      </c>
      <c r="G14" s="44">
        <f t="shared" si="1"/>
        <v>3470.701440042471</v>
      </c>
      <c r="H14" s="103">
        <v>4214.06</v>
      </c>
      <c r="I14" s="104"/>
      <c r="J14" s="56">
        <f t="shared" si="4"/>
        <v>559.3018780277391</v>
      </c>
      <c r="K14" s="15">
        <v>30364.06</v>
      </c>
      <c r="L14" s="46">
        <f t="shared" si="5"/>
        <v>4030.0033180702103</v>
      </c>
      <c r="M14" s="5">
        <v>0</v>
      </c>
      <c r="N14" s="44">
        <f t="shared" si="2"/>
        <v>0</v>
      </c>
      <c r="O14" s="5">
        <v>0</v>
      </c>
      <c r="P14" s="66">
        <f t="shared" si="3"/>
        <v>0</v>
      </c>
    </row>
    <row r="15" spans="1:16" ht="12.75">
      <c r="A15" s="9"/>
      <c r="B15" s="9" t="s">
        <v>22</v>
      </c>
      <c r="C15" s="9" t="s">
        <v>23</v>
      </c>
      <c r="D15" s="5">
        <v>62151.77</v>
      </c>
      <c r="E15" s="44">
        <f t="shared" si="0"/>
        <v>8248.957462339902</v>
      </c>
      <c r="F15" s="5">
        <v>58750</v>
      </c>
      <c r="G15" s="44">
        <f t="shared" si="1"/>
        <v>7797.46499435928</v>
      </c>
      <c r="H15" s="103">
        <v>6453.52</v>
      </c>
      <c r="I15" s="104"/>
      <c r="J15" s="56">
        <f t="shared" si="4"/>
        <v>856.5292985599575</v>
      </c>
      <c r="K15" s="15">
        <v>65203.52</v>
      </c>
      <c r="L15" s="46">
        <f t="shared" si="5"/>
        <v>8653.994292919237</v>
      </c>
      <c r="M15" s="5">
        <v>0</v>
      </c>
      <c r="N15" s="44">
        <f t="shared" si="2"/>
        <v>0</v>
      </c>
      <c r="O15" s="5">
        <v>0</v>
      </c>
      <c r="P15" s="66">
        <f t="shared" si="3"/>
        <v>0</v>
      </c>
    </row>
    <row r="16" spans="1:16" ht="12.75">
      <c r="A16" s="9"/>
      <c r="B16" s="9" t="s">
        <v>24</v>
      </c>
      <c r="C16" s="9" t="s">
        <v>25</v>
      </c>
      <c r="D16" s="5">
        <v>5125.21</v>
      </c>
      <c r="E16" s="44">
        <f t="shared" si="0"/>
        <v>680.2322649147255</v>
      </c>
      <c r="F16" s="5">
        <v>17420</v>
      </c>
      <c r="G16" s="44">
        <f t="shared" si="1"/>
        <v>2312.031322582786</v>
      </c>
      <c r="H16" s="103">
        <v>-13841.1</v>
      </c>
      <c r="I16" s="104"/>
      <c r="J16" s="56">
        <f t="shared" si="4"/>
        <v>-1837.0296635476807</v>
      </c>
      <c r="K16" s="15">
        <v>3578.9</v>
      </c>
      <c r="L16" s="46">
        <f t="shared" si="5"/>
        <v>475.00165903510515</v>
      </c>
      <c r="M16" s="5">
        <v>0</v>
      </c>
      <c r="N16" s="44">
        <f t="shared" si="2"/>
        <v>0</v>
      </c>
      <c r="O16" s="5">
        <v>0</v>
      </c>
      <c r="P16" s="66">
        <f t="shared" si="3"/>
        <v>0</v>
      </c>
    </row>
    <row r="17" spans="1:18" ht="12.75">
      <c r="A17" s="12"/>
      <c r="B17" s="12" t="s">
        <v>26</v>
      </c>
      <c r="C17" s="12" t="s">
        <v>27</v>
      </c>
      <c r="D17" s="13">
        <v>3515.8</v>
      </c>
      <c r="E17" s="44">
        <f t="shared" si="0"/>
        <v>466.62684982414225</v>
      </c>
      <c r="F17" s="13">
        <v>4000</v>
      </c>
      <c r="G17" s="44">
        <f t="shared" si="1"/>
        <v>530.8912336585042</v>
      </c>
      <c r="H17" s="101">
        <v>-873.18</v>
      </c>
      <c r="I17" s="102"/>
      <c r="J17" s="56">
        <f t="shared" si="4"/>
        <v>-115.89090185148316</v>
      </c>
      <c r="K17" s="41">
        <v>3126.82</v>
      </c>
      <c r="L17" s="46">
        <f t="shared" si="5"/>
        <v>415.00033180702104</v>
      </c>
      <c r="M17" s="13">
        <v>3126.82</v>
      </c>
      <c r="N17" s="44">
        <f t="shared" si="2"/>
        <v>415.00033180702104</v>
      </c>
      <c r="O17" s="13">
        <v>3126.82</v>
      </c>
      <c r="P17" s="66">
        <f t="shared" si="3"/>
        <v>415.00033180702104</v>
      </c>
      <c r="R17" s="2" t="s">
        <v>173</v>
      </c>
    </row>
    <row r="18" spans="1:16" ht="12.75">
      <c r="A18" s="9"/>
      <c r="B18" s="9" t="s">
        <v>28</v>
      </c>
      <c r="C18" s="9" t="s">
        <v>29</v>
      </c>
      <c r="D18" s="5">
        <v>3515.8</v>
      </c>
      <c r="E18" s="44">
        <f t="shared" si="0"/>
        <v>466.62684982414225</v>
      </c>
      <c r="F18" s="5">
        <v>4000</v>
      </c>
      <c r="G18" s="44">
        <f t="shared" si="1"/>
        <v>530.8912336585042</v>
      </c>
      <c r="H18" s="103">
        <v>-873.18</v>
      </c>
      <c r="I18" s="104"/>
      <c r="J18" s="56">
        <f t="shared" si="4"/>
        <v>-115.89090185148316</v>
      </c>
      <c r="K18" s="15">
        <v>3126.82</v>
      </c>
      <c r="L18" s="46">
        <f t="shared" si="5"/>
        <v>415.00033180702104</v>
      </c>
      <c r="M18" s="5">
        <v>0</v>
      </c>
      <c r="N18" s="44">
        <f t="shared" si="2"/>
        <v>0</v>
      </c>
      <c r="O18" s="5">
        <v>0</v>
      </c>
      <c r="P18" s="66">
        <f t="shared" si="3"/>
        <v>0</v>
      </c>
    </row>
    <row r="19" spans="1:16" ht="12.75">
      <c r="A19" s="10"/>
      <c r="B19" s="96"/>
      <c r="C19" s="87"/>
      <c r="D19" s="11"/>
      <c r="E19" s="44"/>
      <c r="F19" s="11"/>
      <c r="G19" s="44"/>
      <c r="H19" s="107"/>
      <c r="I19" s="108"/>
      <c r="J19" s="56"/>
      <c r="K19" s="42"/>
      <c r="L19" s="46"/>
      <c r="M19" s="11"/>
      <c r="N19" s="44"/>
      <c r="O19" s="11"/>
      <c r="P19" s="66"/>
    </row>
    <row r="20" spans="1:56" s="16" customFormat="1" ht="12.75">
      <c r="A20" s="14" t="s">
        <v>30</v>
      </c>
      <c r="B20" s="92" t="s">
        <v>31</v>
      </c>
      <c r="C20" s="93"/>
      <c r="D20" s="15">
        <v>376101.53</v>
      </c>
      <c r="E20" s="46">
        <f t="shared" si="0"/>
        <v>49917.25131063774</v>
      </c>
      <c r="F20" s="15">
        <v>485726.88</v>
      </c>
      <c r="G20" s="46">
        <f t="shared" si="1"/>
        <v>64467.035636074055</v>
      </c>
      <c r="H20" s="105">
        <v>-0.27</v>
      </c>
      <c r="I20" s="106"/>
      <c r="J20" s="58">
        <f t="shared" si="4"/>
        <v>-0.03583515827194903</v>
      </c>
      <c r="K20" s="15">
        <v>485726.61</v>
      </c>
      <c r="L20" s="46">
        <f t="shared" si="5"/>
        <v>64466.99980091578</v>
      </c>
      <c r="M20" s="15">
        <v>485726.61</v>
      </c>
      <c r="N20" s="46">
        <f t="shared" si="2"/>
        <v>64466.99980091578</v>
      </c>
      <c r="O20" s="15">
        <v>485726.61</v>
      </c>
      <c r="P20" s="68">
        <f t="shared" si="3"/>
        <v>64466.99980091578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16" ht="12.75">
      <c r="A21" s="12"/>
      <c r="B21" s="12" t="s">
        <v>14</v>
      </c>
      <c r="C21" s="12" t="s">
        <v>15</v>
      </c>
      <c r="D21" s="13">
        <v>376101.53</v>
      </c>
      <c r="E21" s="44">
        <f t="shared" si="0"/>
        <v>49917.25131063774</v>
      </c>
      <c r="F21" s="13">
        <v>485726.88</v>
      </c>
      <c r="G21" s="44">
        <f t="shared" si="1"/>
        <v>64467.035636074055</v>
      </c>
      <c r="H21" s="101">
        <v>-0.27</v>
      </c>
      <c r="I21" s="102"/>
      <c r="J21" s="56">
        <f t="shared" si="4"/>
        <v>-0.03583515827194903</v>
      </c>
      <c r="K21" s="41">
        <v>485726.61</v>
      </c>
      <c r="L21" s="46">
        <f t="shared" si="5"/>
        <v>64466.99980091578</v>
      </c>
      <c r="M21" s="13">
        <v>485726.61</v>
      </c>
      <c r="N21" s="44">
        <f t="shared" si="2"/>
        <v>64466.99980091578</v>
      </c>
      <c r="O21" s="13">
        <v>485726.61</v>
      </c>
      <c r="P21" s="66">
        <f t="shared" si="3"/>
        <v>64466.99980091578</v>
      </c>
    </row>
    <row r="22" spans="1:16" ht="12.75">
      <c r="A22" s="12"/>
      <c r="B22" s="12" t="s">
        <v>16</v>
      </c>
      <c r="C22" s="12" t="s">
        <v>17</v>
      </c>
      <c r="D22" s="13">
        <v>0</v>
      </c>
      <c r="E22" s="44">
        <f t="shared" si="0"/>
        <v>0</v>
      </c>
      <c r="F22" s="13">
        <v>12400</v>
      </c>
      <c r="G22" s="44">
        <f t="shared" si="1"/>
        <v>1645.762824341363</v>
      </c>
      <c r="H22" s="101">
        <v>31.93</v>
      </c>
      <c r="I22" s="102"/>
      <c r="J22" s="56">
        <f t="shared" si="4"/>
        <v>4.237839272679009</v>
      </c>
      <c r="K22" s="41">
        <v>12431.93</v>
      </c>
      <c r="L22" s="46">
        <f t="shared" si="5"/>
        <v>1650.000663614042</v>
      </c>
      <c r="M22" s="13">
        <v>12431.93</v>
      </c>
      <c r="N22" s="44">
        <f t="shared" si="2"/>
        <v>1650.000663614042</v>
      </c>
      <c r="O22" s="13">
        <v>12431.93</v>
      </c>
      <c r="P22" s="66">
        <f t="shared" si="3"/>
        <v>1650.000663614042</v>
      </c>
    </row>
    <row r="23" spans="1:16" ht="12.75">
      <c r="A23" s="9"/>
      <c r="B23" s="9" t="s">
        <v>22</v>
      </c>
      <c r="C23" s="9" t="s">
        <v>23</v>
      </c>
      <c r="D23" s="5">
        <v>0</v>
      </c>
      <c r="E23" s="44">
        <f t="shared" si="0"/>
        <v>0</v>
      </c>
      <c r="F23" s="5">
        <v>12400</v>
      </c>
      <c r="G23" s="44">
        <f t="shared" si="1"/>
        <v>1645.762824341363</v>
      </c>
      <c r="H23" s="103">
        <v>31.93</v>
      </c>
      <c r="I23" s="104"/>
      <c r="J23" s="56">
        <f t="shared" si="4"/>
        <v>4.237839272679009</v>
      </c>
      <c r="K23" s="15">
        <v>12431.93</v>
      </c>
      <c r="L23" s="46">
        <f t="shared" si="5"/>
        <v>1650.000663614042</v>
      </c>
      <c r="M23" s="5">
        <v>0</v>
      </c>
      <c r="N23" s="44">
        <f t="shared" si="2"/>
        <v>0</v>
      </c>
      <c r="O23" s="5">
        <v>0</v>
      </c>
      <c r="P23" s="66">
        <f t="shared" si="3"/>
        <v>0</v>
      </c>
    </row>
    <row r="24" spans="1:16" ht="20.25">
      <c r="A24" s="12"/>
      <c r="B24" s="12" t="s">
        <v>32</v>
      </c>
      <c r="C24" s="12" t="s">
        <v>33</v>
      </c>
      <c r="D24" s="13">
        <v>376101.53</v>
      </c>
      <c r="E24" s="44">
        <f t="shared" si="0"/>
        <v>49917.25131063774</v>
      </c>
      <c r="F24" s="13">
        <v>473326.88</v>
      </c>
      <c r="G24" s="44">
        <f t="shared" si="1"/>
        <v>62821.27281173269</v>
      </c>
      <c r="H24" s="101">
        <v>-32.2</v>
      </c>
      <c r="I24" s="102"/>
      <c r="J24" s="56">
        <f t="shared" si="4"/>
        <v>-4.273674430950959</v>
      </c>
      <c r="K24" s="41">
        <v>473294.68</v>
      </c>
      <c r="L24" s="46">
        <f t="shared" si="5"/>
        <v>62816.99913730174</v>
      </c>
      <c r="M24" s="13">
        <v>473294.68</v>
      </c>
      <c r="N24" s="44">
        <f t="shared" si="2"/>
        <v>62816.99913730174</v>
      </c>
      <c r="O24" s="13">
        <v>473294.68</v>
      </c>
      <c r="P24" s="66">
        <f t="shared" si="3"/>
        <v>62816.99913730174</v>
      </c>
    </row>
    <row r="25" spans="1:16" ht="20.25">
      <c r="A25" s="9"/>
      <c r="B25" s="9" t="s">
        <v>34</v>
      </c>
      <c r="C25" s="9" t="s">
        <v>35</v>
      </c>
      <c r="D25" s="5">
        <v>376101.53</v>
      </c>
      <c r="E25" s="44">
        <f t="shared" si="0"/>
        <v>49917.25131063774</v>
      </c>
      <c r="F25" s="5">
        <v>473326.88</v>
      </c>
      <c r="G25" s="44">
        <f t="shared" si="1"/>
        <v>62821.27281173269</v>
      </c>
      <c r="H25" s="103">
        <v>-32.2</v>
      </c>
      <c r="I25" s="104"/>
      <c r="J25" s="56">
        <f t="shared" si="4"/>
        <v>-4.273674430950959</v>
      </c>
      <c r="K25" s="15">
        <v>473294.68</v>
      </c>
      <c r="L25" s="46">
        <f t="shared" si="5"/>
        <v>62816.99913730174</v>
      </c>
      <c r="M25" s="5">
        <v>0</v>
      </c>
      <c r="N25" s="44">
        <f t="shared" si="2"/>
        <v>0</v>
      </c>
      <c r="O25" s="5">
        <v>0</v>
      </c>
      <c r="P25" s="66">
        <f t="shared" si="3"/>
        <v>0</v>
      </c>
    </row>
    <row r="26" spans="1:16" ht="12.75">
      <c r="A26" s="10"/>
      <c r="B26" s="96"/>
      <c r="C26" s="87"/>
      <c r="D26" s="11"/>
      <c r="E26" s="44"/>
      <c r="F26" s="11"/>
      <c r="G26" s="44"/>
      <c r="H26" s="107"/>
      <c r="I26" s="108"/>
      <c r="J26" s="56"/>
      <c r="K26" s="42"/>
      <c r="L26" s="46"/>
      <c r="M26" s="11"/>
      <c r="N26" s="44"/>
      <c r="O26" s="11"/>
      <c r="P26" s="66"/>
    </row>
    <row r="27" spans="1:56" s="16" customFormat="1" ht="12.75">
      <c r="A27" s="14" t="s">
        <v>36</v>
      </c>
      <c r="B27" s="92" t="s">
        <v>37</v>
      </c>
      <c r="C27" s="93"/>
      <c r="D27" s="15">
        <v>0</v>
      </c>
      <c r="E27" s="46">
        <f t="shared" si="0"/>
        <v>0</v>
      </c>
      <c r="F27" s="15">
        <v>1500</v>
      </c>
      <c r="G27" s="46">
        <f t="shared" si="1"/>
        <v>199.08421262193906</v>
      </c>
      <c r="H27" s="105">
        <v>1513.8</v>
      </c>
      <c r="I27" s="106"/>
      <c r="J27" s="58">
        <f t="shared" si="4"/>
        <v>200.9157873780609</v>
      </c>
      <c r="K27" s="15">
        <v>3013.8</v>
      </c>
      <c r="L27" s="46">
        <f t="shared" si="5"/>
        <v>400</v>
      </c>
      <c r="M27" s="15">
        <v>3013.8</v>
      </c>
      <c r="N27" s="46">
        <f t="shared" si="2"/>
        <v>400</v>
      </c>
      <c r="O27" s="15">
        <v>3013.8</v>
      </c>
      <c r="P27" s="68">
        <f t="shared" si="3"/>
        <v>400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16" ht="12.75">
      <c r="A28" s="12"/>
      <c r="B28" s="12" t="s">
        <v>14</v>
      </c>
      <c r="C28" s="12" t="s">
        <v>15</v>
      </c>
      <c r="D28" s="13">
        <v>0</v>
      </c>
      <c r="E28" s="44">
        <f t="shared" si="0"/>
        <v>0</v>
      </c>
      <c r="F28" s="13">
        <v>1500</v>
      </c>
      <c r="G28" s="44">
        <f t="shared" si="1"/>
        <v>199.08421262193906</v>
      </c>
      <c r="H28" s="101">
        <v>1513.8</v>
      </c>
      <c r="I28" s="102"/>
      <c r="J28" s="56">
        <f t="shared" si="4"/>
        <v>200.9157873780609</v>
      </c>
      <c r="K28" s="41">
        <v>3013.8</v>
      </c>
      <c r="L28" s="46">
        <f t="shared" si="5"/>
        <v>400</v>
      </c>
      <c r="M28" s="13">
        <v>3013.8</v>
      </c>
      <c r="N28" s="44">
        <f t="shared" si="2"/>
        <v>400</v>
      </c>
      <c r="O28" s="13">
        <v>3013.8</v>
      </c>
      <c r="P28" s="66">
        <f t="shared" si="3"/>
        <v>400</v>
      </c>
    </row>
    <row r="29" spans="1:16" ht="12.75">
      <c r="A29" s="12"/>
      <c r="B29" s="12" t="s">
        <v>16</v>
      </c>
      <c r="C29" s="12" t="s">
        <v>17</v>
      </c>
      <c r="D29" s="13">
        <v>0</v>
      </c>
      <c r="E29" s="44">
        <f t="shared" si="0"/>
        <v>0</v>
      </c>
      <c r="F29" s="13">
        <v>1500</v>
      </c>
      <c r="G29" s="44">
        <f t="shared" si="1"/>
        <v>199.08421262193906</v>
      </c>
      <c r="H29" s="101">
        <v>1513.8</v>
      </c>
      <c r="I29" s="102"/>
      <c r="J29" s="56">
        <f t="shared" si="4"/>
        <v>200.9157873780609</v>
      </c>
      <c r="K29" s="41">
        <v>3013.8</v>
      </c>
      <c r="L29" s="46">
        <f t="shared" si="5"/>
        <v>400</v>
      </c>
      <c r="M29" s="13">
        <v>3013.8</v>
      </c>
      <c r="N29" s="44">
        <f t="shared" si="2"/>
        <v>400</v>
      </c>
      <c r="O29" s="13">
        <v>3013.8</v>
      </c>
      <c r="P29" s="66">
        <f t="shared" si="3"/>
        <v>400</v>
      </c>
    </row>
    <row r="30" spans="1:16" ht="12.75">
      <c r="A30" s="9"/>
      <c r="B30" s="9" t="s">
        <v>20</v>
      </c>
      <c r="C30" s="9" t="s">
        <v>21</v>
      </c>
      <c r="D30" s="5">
        <v>0</v>
      </c>
      <c r="E30" s="44">
        <f t="shared" si="0"/>
        <v>0</v>
      </c>
      <c r="F30" s="5">
        <v>1500</v>
      </c>
      <c r="G30" s="44">
        <f t="shared" si="1"/>
        <v>199.08421262193906</v>
      </c>
      <c r="H30" s="103">
        <v>1513.8</v>
      </c>
      <c r="I30" s="104"/>
      <c r="J30" s="56">
        <f t="shared" si="4"/>
        <v>200.9157873780609</v>
      </c>
      <c r="K30" s="15">
        <v>3013.8</v>
      </c>
      <c r="L30" s="46">
        <f t="shared" si="5"/>
        <v>400</v>
      </c>
      <c r="M30" s="5">
        <v>0</v>
      </c>
      <c r="N30" s="44">
        <f t="shared" si="2"/>
        <v>0</v>
      </c>
      <c r="O30" s="5">
        <v>0</v>
      </c>
      <c r="P30" s="66">
        <f t="shared" si="3"/>
        <v>0</v>
      </c>
    </row>
    <row r="31" spans="1:16" ht="12.75">
      <c r="A31" s="10"/>
      <c r="B31" s="96"/>
      <c r="C31" s="87"/>
      <c r="D31" s="11"/>
      <c r="E31" s="44"/>
      <c r="F31" s="11"/>
      <c r="G31" s="44"/>
      <c r="H31" s="107"/>
      <c r="I31" s="108"/>
      <c r="J31" s="56"/>
      <c r="K31" s="42"/>
      <c r="L31" s="46"/>
      <c r="M31" s="11"/>
      <c r="N31" s="44"/>
      <c r="O31" s="11"/>
      <c r="P31" s="66"/>
    </row>
    <row r="32" spans="1:56" s="16" customFormat="1" ht="12.75">
      <c r="A32" s="14" t="s">
        <v>38</v>
      </c>
      <c r="B32" s="92" t="s">
        <v>39</v>
      </c>
      <c r="C32" s="93"/>
      <c r="D32" s="15">
        <v>3492053.17</v>
      </c>
      <c r="E32" s="46">
        <f t="shared" si="0"/>
        <v>463475.10385559755</v>
      </c>
      <c r="F32" s="15">
        <v>3576910.6</v>
      </c>
      <c r="G32" s="46">
        <f t="shared" si="1"/>
        <v>474737.6202800451</v>
      </c>
      <c r="H32" s="105">
        <v>294315.47</v>
      </c>
      <c r="I32" s="106"/>
      <c r="J32" s="58">
        <f t="shared" si="4"/>
        <v>39062.37573827062</v>
      </c>
      <c r="K32" s="15">
        <v>3871226.07</v>
      </c>
      <c r="L32" s="46">
        <f t="shared" si="5"/>
        <v>513799.9960183157</v>
      </c>
      <c r="M32" s="15">
        <v>3871226.07</v>
      </c>
      <c r="N32" s="46">
        <f t="shared" si="2"/>
        <v>513799.9960183157</v>
      </c>
      <c r="O32" s="15">
        <v>3871226.07</v>
      </c>
      <c r="P32" s="68">
        <f t="shared" si="3"/>
        <v>513799.9960183157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16" ht="12.75">
      <c r="A33" s="12"/>
      <c r="B33" s="12" t="s">
        <v>14</v>
      </c>
      <c r="C33" s="12" t="s">
        <v>15</v>
      </c>
      <c r="D33" s="13">
        <v>3492053.17</v>
      </c>
      <c r="E33" s="44">
        <f t="shared" si="0"/>
        <v>463475.10385559755</v>
      </c>
      <c r="F33" s="13">
        <v>3576910.6</v>
      </c>
      <c r="G33" s="44">
        <f t="shared" si="1"/>
        <v>474737.6202800451</v>
      </c>
      <c r="H33" s="101">
        <v>294315.47</v>
      </c>
      <c r="I33" s="102"/>
      <c r="J33" s="56">
        <f t="shared" si="4"/>
        <v>39062.37573827062</v>
      </c>
      <c r="K33" s="41">
        <v>3871226.07</v>
      </c>
      <c r="L33" s="46">
        <f t="shared" si="5"/>
        <v>513799.9960183157</v>
      </c>
      <c r="M33" s="13">
        <v>3871226.07</v>
      </c>
      <c r="N33" s="44">
        <f t="shared" si="2"/>
        <v>513799.9960183157</v>
      </c>
      <c r="O33" s="13">
        <v>3871226.07</v>
      </c>
      <c r="P33" s="66">
        <f t="shared" si="3"/>
        <v>513799.9960183157</v>
      </c>
    </row>
    <row r="34" spans="1:16" ht="12.75">
      <c r="A34" s="12"/>
      <c r="B34" s="12" t="s">
        <v>40</v>
      </c>
      <c r="C34" s="12" t="s">
        <v>41</v>
      </c>
      <c r="D34" s="13">
        <v>3296735.03</v>
      </c>
      <c r="E34" s="44">
        <f t="shared" si="0"/>
        <v>437551.9317804764</v>
      </c>
      <c r="F34" s="13">
        <v>3320250</v>
      </c>
      <c r="G34" s="44">
        <f t="shared" si="1"/>
        <v>440672.9046386621</v>
      </c>
      <c r="H34" s="101">
        <v>327954.87</v>
      </c>
      <c r="I34" s="102"/>
      <c r="J34" s="56">
        <f t="shared" si="4"/>
        <v>43527.09137965359</v>
      </c>
      <c r="K34" s="41">
        <v>3648204.87</v>
      </c>
      <c r="L34" s="46">
        <f t="shared" si="5"/>
        <v>484199.9960183157</v>
      </c>
      <c r="M34" s="13">
        <v>3648204.87</v>
      </c>
      <c r="N34" s="44">
        <f t="shared" si="2"/>
        <v>484199.9960183157</v>
      </c>
      <c r="O34" s="13">
        <v>3648204.87</v>
      </c>
      <c r="P34" s="66">
        <f t="shared" si="3"/>
        <v>484199.9960183157</v>
      </c>
    </row>
    <row r="35" spans="1:16" ht="12.75">
      <c r="A35" s="9"/>
      <c r="B35" s="9" t="s">
        <v>42</v>
      </c>
      <c r="C35" s="9" t="s">
        <v>43</v>
      </c>
      <c r="D35" s="5">
        <v>2748812.47</v>
      </c>
      <c r="E35" s="44">
        <f t="shared" si="0"/>
        <v>364830.110823545</v>
      </c>
      <c r="F35" s="5">
        <v>2785000</v>
      </c>
      <c r="G35" s="44">
        <f t="shared" si="1"/>
        <v>369633.0214347335</v>
      </c>
      <c r="H35" s="103">
        <v>267979.38</v>
      </c>
      <c r="I35" s="104"/>
      <c r="J35" s="56">
        <f t="shared" si="4"/>
        <v>35566.97591081027</v>
      </c>
      <c r="K35" s="15">
        <v>3052979.38</v>
      </c>
      <c r="L35" s="46">
        <f t="shared" si="5"/>
        <v>405199.9973455438</v>
      </c>
      <c r="M35" s="5">
        <v>0</v>
      </c>
      <c r="N35" s="44">
        <f t="shared" si="2"/>
        <v>0</v>
      </c>
      <c r="O35" s="5">
        <v>0</v>
      </c>
      <c r="P35" s="66">
        <f t="shared" si="3"/>
        <v>0</v>
      </c>
    </row>
    <row r="36" spans="1:16" ht="12.75">
      <c r="A36" s="9"/>
      <c r="B36" s="9" t="s">
        <v>44</v>
      </c>
      <c r="C36" s="9" t="s">
        <v>45</v>
      </c>
      <c r="D36" s="5">
        <v>104413.27</v>
      </c>
      <c r="E36" s="44">
        <f t="shared" si="0"/>
        <v>13858.022430154622</v>
      </c>
      <c r="F36" s="5">
        <v>80000</v>
      </c>
      <c r="G36" s="44">
        <f t="shared" si="1"/>
        <v>10617.824673170084</v>
      </c>
      <c r="H36" s="103">
        <v>17948.49</v>
      </c>
      <c r="I36" s="104"/>
      <c r="J36" s="56">
        <f t="shared" si="4"/>
        <v>2382.173999601832</v>
      </c>
      <c r="K36" s="15">
        <v>97948.49</v>
      </c>
      <c r="L36" s="46">
        <f t="shared" si="5"/>
        <v>12999.998672771915</v>
      </c>
      <c r="M36" s="5">
        <v>0</v>
      </c>
      <c r="N36" s="44">
        <f t="shared" si="2"/>
        <v>0</v>
      </c>
      <c r="O36" s="5">
        <v>0</v>
      </c>
      <c r="P36" s="66">
        <f t="shared" si="3"/>
        <v>0</v>
      </c>
    </row>
    <row r="37" spans="1:16" ht="12.75">
      <c r="A37" s="9"/>
      <c r="B37" s="9" t="s">
        <v>46</v>
      </c>
      <c r="C37" s="9" t="s">
        <v>47</v>
      </c>
      <c r="D37" s="5">
        <v>443509.29</v>
      </c>
      <c r="E37" s="44">
        <f t="shared" si="0"/>
        <v>58863.79852677682</v>
      </c>
      <c r="F37" s="5">
        <v>455250</v>
      </c>
      <c r="G37" s="44">
        <f t="shared" si="1"/>
        <v>60422.058530758506</v>
      </c>
      <c r="H37" s="103">
        <v>42027</v>
      </c>
      <c r="I37" s="104"/>
      <c r="J37" s="56">
        <f t="shared" si="4"/>
        <v>5577.941469241488</v>
      </c>
      <c r="K37" s="15">
        <v>497277</v>
      </c>
      <c r="L37" s="46">
        <f t="shared" si="5"/>
        <v>66000</v>
      </c>
      <c r="M37" s="5">
        <v>0</v>
      </c>
      <c r="N37" s="44">
        <f t="shared" si="2"/>
        <v>0</v>
      </c>
      <c r="O37" s="5">
        <v>0</v>
      </c>
      <c r="P37" s="66">
        <f t="shared" si="3"/>
        <v>0</v>
      </c>
    </row>
    <row r="38" spans="1:16" ht="12.75">
      <c r="A38" s="12"/>
      <c r="B38" s="12" t="s">
        <v>16</v>
      </c>
      <c r="C38" s="12" t="s">
        <v>17</v>
      </c>
      <c r="D38" s="13">
        <v>184439.48</v>
      </c>
      <c r="E38" s="44">
        <f t="shared" si="0"/>
        <v>24479.325768133254</v>
      </c>
      <c r="F38" s="13">
        <v>226660.6</v>
      </c>
      <c r="G38" s="44">
        <f t="shared" si="1"/>
        <v>30083.03138894419</v>
      </c>
      <c r="H38" s="101">
        <v>-3639.4</v>
      </c>
      <c r="I38" s="102"/>
      <c r="J38" s="56">
        <f t="shared" si="4"/>
        <v>-483.03138894419004</v>
      </c>
      <c r="K38" s="41">
        <v>223021.2</v>
      </c>
      <c r="L38" s="46">
        <f t="shared" si="5"/>
        <v>29600</v>
      </c>
      <c r="M38" s="13">
        <v>223021.2</v>
      </c>
      <c r="N38" s="44">
        <f t="shared" si="2"/>
        <v>29600</v>
      </c>
      <c r="O38" s="13">
        <v>223021.2</v>
      </c>
      <c r="P38" s="66">
        <f t="shared" si="3"/>
        <v>29600</v>
      </c>
    </row>
    <row r="39" spans="1:16" ht="12.75">
      <c r="A39" s="9"/>
      <c r="B39" s="9" t="s">
        <v>18</v>
      </c>
      <c r="C39" s="9" t="s">
        <v>19</v>
      </c>
      <c r="D39" s="5">
        <v>163276.98</v>
      </c>
      <c r="E39" s="44">
        <f t="shared" si="0"/>
        <v>21670.57933505873</v>
      </c>
      <c r="F39" s="5">
        <v>165000</v>
      </c>
      <c r="G39" s="44">
        <f t="shared" si="1"/>
        <v>21899.2633884133</v>
      </c>
      <c r="H39" s="103">
        <v>38431.5</v>
      </c>
      <c r="I39" s="104"/>
      <c r="J39" s="56">
        <f t="shared" si="4"/>
        <v>5100.736611586701</v>
      </c>
      <c r="K39" s="15">
        <v>203431.5</v>
      </c>
      <c r="L39" s="46">
        <f t="shared" si="5"/>
        <v>27000</v>
      </c>
      <c r="M39" s="5">
        <v>0</v>
      </c>
      <c r="N39" s="44">
        <f t="shared" si="2"/>
        <v>0</v>
      </c>
      <c r="O39" s="5">
        <v>0</v>
      </c>
      <c r="P39" s="66">
        <f t="shared" si="3"/>
        <v>0</v>
      </c>
    </row>
    <row r="40" spans="1:16" ht="12.75">
      <c r="A40" s="9"/>
      <c r="B40" s="9" t="s">
        <v>22</v>
      </c>
      <c r="C40" s="9" t="s">
        <v>23</v>
      </c>
      <c r="D40" s="5">
        <v>0</v>
      </c>
      <c r="E40" s="44">
        <f t="shared" si="0"/>
        <v>0</v>
      </c>
      <c r="F40" s="5">
        <v>4160.6</v>
      </c>
      <c r="G40" s="44">
        <f t="shared" si="1"/>
        <v>552.2065166898932</v>
      </c>
      <c r="H40" s="103">
        <v>-4160.6</v>
      </c>
      <c r="I40" s="104"/>
      <c r="J40" s="56">
        <f t="shared" si="4"/>
        <v>-552.2065166898932</v>
      </c>
      <c r="K40" s="15">
        <v>0</v>
      </c>
      <c r="L40" s="46">
        <f t="shared" si="5"/>
        <v>0</v>
      </c>
      <c r="M40" s="5">
        <v>0</v>
      </c>
      <c r="N40" s="44">
        <f t="shared" si="2"/>
        <v>0</v>
      </c>
      <c r="O40" s="5">
        <v>0</v>
      </c>
      <c r="P40" s="66">
        <f t="shared" si="3"/>
        <v>0</v>
      </c>
    </row>
    <row r="41" spans="1:16" ht="12.75">
      <c r="A41" s="9"/>
      <c r="B41" s="9" t="s">
        <v>24</v>
      </c>
      <c r="C41" s="9" t="s">
        <v>25</v>
      </c>
      <c r="D41" s="5">
        <v>21162.5</v>
      </c>
      <c r="E41" s="44">
        <f t="shared" si="0"/>
        <v>2808.746433074524</v>
      </c>
      <c r="F41" s="5">
        <v>57500</v>
      </c>
      <c r="G41" s="44">
        <f t="shared" si="1"/>
        <v>7631.561483840997</v>
      </c>
      <c r="H41" s="103">
        <v>-37910.3</v>
      </c>
      <c r="I41" s="104"/>
      <c r="J41" s="56">
        <f t="shared" si="4"/>
        <v>-5031.561483840998</v>
      </c>
      <c r="K41" s="15">
        <v>19589.7</v>
      </c>
      <c r="L41" s="46">
        <f t="shared" si="5"/>
        <v>2600</v>
      </c>
      <c r="M41" s="5">
        <v>0</v>
      </c>
      <c r="N41" s="44">
        <f t="shared" si="2"/>
        <v>0</v>
      </c>
      <c r="O41" s="5">
        <v>0</v>
      </c>
      <c r="P41" s="66">
        <f t="shared" si="3"/>
        <v>0</v>
      </c>
    </row>
    <row r="42" spans="1:16" ht="12.75">
      <c r="A42" s="12"/>
      <c r="B42" s="12" t="s">
        <v>26</v>
      </c>
      <c r="C42" s="12" t="s">
        <v>27</v>
      </c>
      <c r="D42" s="13">
        <v>10878.66</v>
      </c>
      <c r="E42" s="44">
        <f t="shared" si="0"/>
        <v>1443.8463069878558</v>
      </c>
      <c r="F42" s="13">
        <v>30000</v>
      </c>
      <c r="G42" s="44">
        <f t="shared" si="1"/>
        <v>3981.684252438781</v>
      </c>
      <c r="H42" s="101">
        <v>-30000</v>
      </c>
      <c r="I42" s="102"/>
      <c r="J42" s="56">
        <f t="shared" si="4"/>
        <v>-3981.684252438781</v>
      </c>
      <c r="K42" s="41">
        <v>0</v>
      </c>
      <c r="L42" s="46">
        <f t="shared" si="5"/>
        <v>0</v>
      </c>
      <c r="M42" s="13">
        <v>0</v>
      </c>
      <c r="N42" s="44">
        <f t="shared" si="2"/>
        <v>0</v>
      </c>
      <c r="O42" s="13">
        <v>0</v>
      </c>
      <c r="P42" s="66">
        <f t="shared" si="3"/>
        <v>0</v>
      </c>
    </row>
    <row r="43" spans="1:16" ht="12.75">
      <c r="A43" s="9"/>
      <c r="B43" s="9" t="s">
        <v>28</v>
      </c>
      <c r="C43" s="9" t="s">
        <v>29</v>
      </c>
      <c r="D43" s="5">
        <v>10878.66</v>
      </c>
      <c r="E43" s="44">
        <f t="shared" si="0"/>
        <v>1443.8463069878558</v>
      </c>
      <c r="F43" s="5">
        <v>30000</v>
      </c>
      <c r="G43" s="44">
        <f t="shared" si="1"/>
        <v>3981.684252438781</v>
      </c>
      <c r="H43" s="103">
        <v>-30000</v>
      </c>
      <c r="I43" s="104"/>
      <c r="J43" s="56">
        <f t="shared" si="4"/>
        <v>-3981.684252438781</v>
      </c>
      <c r="K43" s="15">
        <v>0</v>
      </c>
      <c r="L43" s="46">
        <f t="shared" si="5"/>
        <v>0</v>
      </c>
      <c r="M43" s="5">
        <v>0</v>
      </c>
      <c r="N43" s="44">
        <f t="shared" si="2"/>
        <v>0</v>
      </c>
      <c r="O43" s="5">
        <v>0</v>
      </c>
      <c r="P43" s="66">
        <f t="shared" si="3"/>
        <v>0</v>
      </c>
    </row>
    <row r="44" spans="1:16" ht="12.75">
      <c r="A44" s="9"/>
      <c r="B44" s="84"/>
      <c r="C44" s="85"/>
      <c r="D44" s="5"/>
      <c r="E44" s="44"/>
      <c r="F44" s="5"/>
      <c r="G44" s="44"/>
      <c r="H44" s="71"/>
      <c r="I44" s="72"/>
      <c r="J44" s="56"/>
      <c r="K44" s="15"/>
      <c r="L44" s="46"/>
      <c r="M44" s="5"/>
      <c r="N44" s="44"/>
      <c r="O44" s="5"/>
      <c r="P44" s="66"/>
    </row>
    <row r="45" spans="1:16" s="3" customFormat="1" ht="23.25" customHeight="1">
      <c r="A45" s="12" t="s">
        <v>48</v>
      </c>
      <c r="B45" s="88" t="s">
        <v>49</v>
      </c>
      <c r="C45" s="77"/>
      <c r="D45" s="13">
        <v>84909.16</v>
      </c>
      <c r="E45" s="45">
        <f t="shared" si="0"/>
        <v>11269.38217532683</v>
      </c>
      <c r="F45" s="13">
        <v>106500</v>
      </c>
      <c r="G45" s="45">
        <f t="shared" si="1"/>
        <v>14134.979096157675</v>
      </c>
      <c r="H45" s="101">
        <v>0.16</v>
      </c>
      <c r="I45" s="102"/>
      <c r="J45" s="57">
        <f t="shared" si="4"/>
        <v>0.021235649346340167</v>
      </c>
      <c r="K45" s="41">
        <v>106500.16</v>
      </c>
      <c r="L45" s="60">
        <f t="shared" si="5"/>
        <v>14135.000331807021</v>
      </c>
      <c r="M45" s="13">
        <v>106500.16</v>
      </c>
      <c r="N45" s="45">
        <f t="shared" si="2"/>
        <v>14135.000331807021</v>
      </c>
      <c r="O45" s="13">
        <v>106500.16</v>
      </c>
      <c r="P45" s="67">
        <f t="shared" si="3"/>
        <v>14135.000331807021</v>
      </c>
    </row>
    <row r="46" spans="1:56" s="16" customFormat="1" ht="22.5" customHeight="1">
      <c r="A46" s="14" t="s">
        <v>50</v>
      </c>
      <c r="B46" s="92" t="s">
        <v>51</v>
      </c>
      <c r="C46" s="93"/>
      <c r="D46" s="15">
        <v>84909.16</v>
      </c>
      <c r="E46" s="46">
        <f t="shared" si="0"/>
        <v>11269.38217532683</v>
      </c>
      <c r="F46" s="15">
        <v>106500</v>
      </c>
      <c r="G46" s="46">
        <f t="shared" si="1"/>
        <v>14134.979096157675</v>
      </c>
      <c r="H46" s="105">
        <v>0.16</v>
      </c>
      <c r="I46" s="106"/>
      <c r="J46" s="58">
        <f t="shared" si="4"/>
        <v>0.021235649346340167</v>
      </c>
      <c r="K46" s="15">
        <v>106500.16</v>
      </c>
      <c r="L46" s="46">
        <f t="shared" si="5"/>
        <v>14135.000331807021</v>
      </c>
      <c r="M46" s="15">
        <v>106500.16</v>
      </c>
      <c r="N46" s="46">
        <f t="shared" si="2"/>
        <v>14135.000331807021</v>
      </c>
      <c r="O46" s="15">
        <v>106500.16</v>
      </c>
      <c r="P46" s="68">
        <f t="shared" si="3"/>
        <v>14135.000331807021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16" ht="12.75">
      <c r="A47" s="12"/>
      <c r="B47" s="12" t="s">
        <v>14</v>
      </c>
      <c r="C47" s="12" t="s">
        <v>15</v>
      </c>
      <c r="D47" s="13">
        <v>84909.16</v>
      </c>
      <c r="E47" s="44">
        <f t="shared" si="0"/>
        <v>11269.38217532683</v>
      </c>
      <c r="F47" s="13">
        <v>106500</v>
      </c>
      <c r="G47" s="44">
        <f t="shared" si="1"/>
        <v>14134.979096157675</v>
      </c>
      <c r="H47" s="101">
        <v>0.16</v>
      </c>
      <c r="I47" s="102"/>
      <c r="J47" s="56">
        <f t="shared" si="4"/>
        <v>0.021235649346340167</v>
      </c>
      <c r="K47" s="41">
        <v>106500.16</v>
      </c>
      <c r="L47" s="46">
        <f t="shared" si="5"/>
        <v>14135.000331807021</v>
      </c>
      <c r="M47" s="13">
        <v>106500.16</v>
      </c>
      <c r="N47" s="44">
        <f t="shared" si="2"/>
        <v>14135.000331807021</v>
      </c>
      <c r="O47" s="13">
        <v>106500.16</v>
      </c>
      <c r="P47" s="66">
        <f t="shared" si="3"/>
        <v>14135.000331807021</v>
      </c>
    </row>
    <row r="48" spans="1:16" ht="12.75">
      <c r="A48" s="12"/>
      <c r="B48" s="12" t="s">
        <v>16</v>
      </c>
      <c r="C48" s="12" t="s">
        <v>17</v>
      </c>
      <c r="D48" s="13">
        <v>84909.16</v>
      </c>
      <c r="E48" s="44">
        <f t="shared" si="0"/>
        <v>11269.38217532683</v>
      </c>
      <c r="F48" s="13">
        <v>106500</v>
      </c>
      <c r="G48" s="44">
        <f t="shared" si="1"/>
        <v>14134.979096157675</v>
      </c>
      <c r="H48" s="101">
        <v>0.16</v>
      </c>
      <c r="I48" s="102"/>
      <c r="J48" s="56">
        <f t="shared" si="4"/>
        <v>0.021235649346340167</v>
      </c>
      <c r="K48" s="41">
        <v>106500.16</v>
      </c>
      <c r="L48" s="46">
        <f t="shared" si="5"/>
        <v>14135.000331807021</v>
      </c>
      <c r="M48" s="13">
        <v>106500.16</v>
      </c>
      <c r="N48" s="44">
        <f t="shared" si="2"/>
        <v>14135.000331807021</v>
      </c>
      <c r="O48" s="13">
        <v>106500.16</v>
      </c>
      <c r="P48" s="66">
        <f t="shared" si="3"/>
        <v>14135.000331807021</v>
      </c>
    </row>
    <row r="49" spans="1:16" ht="12.75">
      <c r="A49" s="9"/>
      <c r="B49" s="9" t="s">
        <v>20</v>
      </c>
      <c r="C49" s="9" t="s">
        <v>21</v>
      </c>
      <c r="D49" s="5">
        <v>78955.1</v>
      </c>
      <c r="E49" s="44">
        <f t="shared" si="0"/>
        <v>10479.142610657642</v>
      </c>
      <c r="F49" s="5">
        <v>100000</v>
      </c>
      <c r="G49" s="44">
        <f t="shared" si="1"/>
        <v>13272.280841462605</v>
      </c>
      <c r="H49" s="103">
        <f>K49-F49</f>
        <v>1715.75</v>
      </c>
      <c r="I49" s="104"/>
      <c r="J49" s="56">
        <f t="shared" si="4"/>
        <v>227.71915853739463</v>
      </c>
      <c r="K49" s="15">
        <v>101715.75</v>
      </c>
      <c r="L49" s="46">
        <f t="shared" si="5"/>
        <v>13500</v>
      </c>
      <c r="M49" s="5">
        <v>0</v>
      </c>
      <c r="N49" s="44">
        <f t="shared" si="2"/>
        <v>0</v>
      </c>
      <c r="O49" s="5">
        <v>0</v>
      </c>
      <c r="P49" s="66">
        <f t="shared" si="3"/>
        <v>0</v>
      </c>
    </row>
    <row r="50" spans="1:16" ht="12.75">
      <c r="A50" s="9"/>
      <c r="B50" s="9" t="s">
        <v>24</v>
      </c>
      <c r="C50" s="9" t="s">
        <v>25</v>
      </c>
      <c r="D50" s="5">
        <v>5954.06</v>
      </c>
      <c r="E50" s="44">
        <f t="shared" si="0"/>
        <v>790.2395646691884</v>
      </c>
      <c r="F50" s="5">
        <v>6500</v>
      </c>
      <c r="G50" s="44">
        <f t="shared" si="1"/>
        <v>862.6982546950693</v>
      </c>
      <c r="H50" s="103">
        <f>K50-F50</f>
        <v>-1715.5900000000001</v>
      </c>
      <c r="I50" s="104"/>
      <c r="J50" s="56">
        <f t="shared" si="4"/>
        <v>-227.6979228880483</v>
      </c>
      <c r="K50" s="15">
        <v>4784.41</v>
      </c>
      <c r="L50" s="46">
        <f t="shared" si="5"/>
        <v>635.000331807021</v>
      </c>
      <c r="M50" s="5">
        <v>0</v>
      </c>
      <c r="N50" s="44">
        <f t="shared" si="2"/>
        <v>0</v>
      </c>
      <c r="O50" s="5">
        <v>0</v>
      </c>
      <c r="P50" s="66">
        <f t="shared" si="3"/>
        <v>0</v>
      </c>
    </row>
    <row r="51" spans="1:16" ht="12.75">
      <c r="A51" s="9"/>
      <c r="B51" s="84"/>
      <c r="C51" s="85"/>
      <c r="D51" s="5"/>
      <c r="E51" s="44"/>
      <c r="F51" s="5"/>
      <c r="G51" s="44"/>
      <c r="H51" s="71"/>
      <c r="I51" s="72"/>
      <c r="J51" s="56"/>
      <c r="K51" s="15"/>
      <c r="L51" s="46"/>
      <c r="M51" s="5"/>
      <c r="N51" s="44"/>
      <c r="O51" s="5"/>
      <c r="P51" s="66"/>
    </row>
    <row r="52" spans="1:16" s="3" customFormat="1" ht="12.75">
      <c r="A52" s="12" t="s">
        <v>52</v>
      </c>
      <c r="B52" s="88" t="s">
        <v>53</v>
      </c>
      <c r="C52" s="77"/>
      <c r="D52" s="13">
        <v>412851.33</v>
      </c>
      <c r="E52" s="45">
        <f t="shared" si="0"/>
        <v>54794.78797531356</v>
      </c>
      <c r="F52" s="13">
        <v>533230</v>
      </c>
      <c r="G52" s="45">
        <f t="shared" si="1"/>
        <v>70771.78313093104</v>
      </c>
      <c r="H52" s="101">
        <v>10919.14</v>
      </c>
      <c r="I52" s="102"/>
      <c r="J52" s="57">
        <f t="shared" si="4"/>
        <v>1449.2189262724798</v>
      </c>
      <c r="K52" s="41">
        <v>544149.14</v>
      </c>
      <c r="L52" s="60">
        <f t="shared" si="5"/>
        <v>72221.00205720353</v>
      </c>
      <c r="M52" s="13">
        <v>544149.14</v>
      </c>
      <c r="N52" s="45">
        <f t="shared" si="2"/>
        <v>72221.00205720353</v>
      </c>
      <c r="O52" s="13">
        <v>544149.14</v>
      </c>
      <c r="P52" s="67">
        <f t="shared" si="3"/>
        <v>72221.00205720353</v>
      </c>
    </row>
    <row r="53" spans="1:56" s="16" customFormat="1" ht="12.75">
      <c r="A53" s="14" t="s">
        <v>54</v>
      </c>
      <c r="B53" s="92" t="s">
        <v>55</v>
      </c>
      <c r="C53" s="93"/>
      <c r="D53" s="15">
        <v>6934.44</v>
      </c>
      <c r="E53" s="46">
        <f t="shared" si="0"/>
        <v>920.3583515827194</v>
      </c>
      <c r="F53" s="15">
        <v>350</v>
      </c>
      <c r="G53" s="46">
        <f t="shared" si="1"/>
        <v>46.45298294511912</v>
      </c>
      <c r="H53" s="105">
        <v>-350</v>
      </c>
      <c r="I53" s="106"/>
      <c r="J53" s="58">
        <f t="shared" si="4"/>
        <v>-46.45298294511912</v>
      </c>
      <c r="K53" s="15">
        <v>0</v>
      </c>
      <c r="L53" s="46">
        <f t="shared" si="5"/>
        <v>0</v>
      </c>
      <c r="M53" s="15">
        <v>0</v>
      </c>
      <c r="N53" s="46">
        <f t="shared" si="2"/>
        <v>0</v>
      </c>
      <c r="O53" s="15">
        <v>0</v>
      </c>
      <c r="P53" s="68">
        <f t="shared" si="3"/>
        <v>0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1:16" ht="12.75">
      <c r="A54" s="12"/>
      <c r="B54" s="12" t="s">
        <v>14</v>
      </c>
      <c r="C54" s="12" t="s">
        <v>15</v>
      </c>
      <c r="D54" s="13">
        <v>6934.44</v>
      </c>
      <c r="E54" s="44">
        <f t="shared" si="0"/>
        <v>920.3583515827194</v>
      </c>
      <c r="F54" s="13">
        <v>350</v>
      </c>
      <c r="G54" s="44">
        <f t="shared" si="1"/>
        <v>46.45298294511912</v>
      </c>
      <c r="H54" s="101">
        <v>-350</v>
      </c>
      <c r="I54" s="102"/>
      <c r="J54" s="56">
        <f t="shared" si="4"/>
        <v>-46.45298294511912</v>
      </c>
      <c r="K54" s="41">
        <v>0</v>
      </c>
      <c r="L54" s="46">
        <f t="shared" si="5"/>
        <v>0</v>
      </c>
      <c r="M54" s="13">
        <v>0</v>
      </c>
      <c r="N54" s="44">
        <f t="shared" si="2"/>
        <v>0</v>
      </c>
      <c r="O54" s="13">
        <v>0</v>
      </c>
      <c r="P54" s="66">
        <f t="shared" si="3"/>
        <v>0</v>
      </c>
    </row>
    <row r="55" spans="1:16" ht="12.75">
      <c r="A55" s="12"/>
      <c r="B55" s="12" t="s">
        <v>40</v>
      </c>
      <c r="C55" s="12" t="s">
        <v>41</v>
      </c>
      <c r="D55" s="13">
        <v>600</v>
      </c>
      <c r="E55" s="44">
        <f t="shared" si="0"/>
        <v>79.63368504877563</v>
      </c>
      <c r="F55" s="13">
        <v>0</v>
      </c>
      <c r="G55" s="44">
        <f t="shared" si="1"/>
        <v>0</v>
      </c>
      <c r="H55" s="101">
        <v>0</v>
      </c>
      <c r="I55" s="102"/>
      <c r="J55" s="56">
        <f t="shared" si="4"/>
        <v>0</v>
      </c>
      <c r="K55" s="41">
        <v>0</v>
      </c>
      <c r="L55" s="46">
        <f t="shared" si="5"/>
        <v>0</v>
      </c>
      <c r="M55" s="13">
        <v>0</v>
      </c>
      <c r="N55" s="44">
        <f t="shared" si="2"/>
        <v>0</v>
      </c>
      <c r="O55" s="13">
        <v>0</v>
      </c>
      <c r="P55" s="66">
        <f t="shared" si="3"/>
        <v>0</v>
      </c>
    </row>
    <row r="56" spans="1:16" ht="12.75">
      <c r="A56" s="9"/>
      <c r="B56" s="9" t="s">
        <v>44</v>
      </c>
      <c r="C56" s="9" t="s">
        <v>45</v>
      </c>
      <c r="D56" s="5">
        <v>600</v>
      </c>
      <c r="E56" s="44">
        <f t="shared" si="0"/>
        <v>79.63368504877563</v>
      </c>
      <c r="F56" s="5">
        <v>0</v>
      </c>
      <c r="G56" s="44">
        <f t="shared" si="1"/>
        <v>0</v>
      </c>
      <c r="H56" s="103">
        <v>0</v>
      </c>
      <c r="I56" s="104"/>
      <c r="J56" s="56">
        <f t="shared" si="4"/>
        <v>0</v>
      </c>
      <c r="K56" s="15">
        <v>0</v>
      </c>
      <c r="L56" s="46">
        <f t="shared" si="5"/>
        <v>0</v>
      </c>
      <c r="M56" s="5">
        <v>0</v>
      </c>
      <c r="N56" s="44">
        <f t="shared" si="2"/>
        <v>0</v>
      </c>
      <c r="O56" s="5">
        <v>0</v>
      </c>
      <c r="P56" s="66">
        <f t="shared" si="3"/>
        <v>0</v>
      </c>
    </row>
    <row r="57" spans="1:16" ht="12.75">
      <c r="A57" s="12"/>
      <c r="B57" s="12" t="s">
        <v>16</v>
      </c>
      <c r="C57" s="12" t="s">
        <v>17</v>
      </c>
      <c r="D57" s="13">
        <v>5790</v>
      </c>
      <c r="E57" s="44">
        <f t="shared" si="0"/>
        <v>768.4650607206848</v>
      </c>
      <c r="F57" s="13">
        <v>350</v>
      </c>
      <c r="G57" s="44">
        <f t="shared" si="1"/>
        <v>46.45298294511912</v>
      </c>
      <c r="H57" s="101">
        <v>-350</v>
      </c>
      <c r="I57" s="102"/>
      <c r="J57" s="56">
        <f t="shared" si="4"/>
        <v>-46.45298294511912</v>
      </c>
      <c r="K57" s="41">
        <v>0</v>
      </c>
      <c r="L57" s="46">
        <f t="shared" si="5"/>
        <v>0</v>
      </c>
      <c r="M57" s="13">
        <v>0</v>
      </c>
      <c r="N57" s="44">
        <f t="shared" si="2"/>
        <v>0</v>
      </c>
      <c r="O57" s="13">
        <v>0</v>
      </c>
      <c r="P57" s="66">
        <f t="shared" si="3"/>
        <v>0</v>
      </c>
    </row>
    <row r="58" spans="1:16" ht="12.75">
      <c r="A58" s="9"/>
      <c r="B58" s="9" t="s">
        <v>18</v>
      </c>
      <c r="C58" s="9" t="s">
        <v>19</v>
      </c>
      <c r="D58" s="5">
        <v>600</v>
      </c>
      <c r="E58" s="44">
        <f t="shared" si="0"/>
        <v>79.63368504877563</v>
      </c>
      <c r="F58" s="5">
        <v>350</v>
      </c>
      <c r="G58" s="44">
        <f t="shared" si="1"/>
        <v>46.45298294511912</v>
      </c>
      <c r="H58" s="103">
        <v>-350</v>
      </c>
      <c r="I58" s="104"/>
      <c r="J58" s="56">
        <f t="shared" si="4"/>
        <v>-46.45298294511912</v>
      </c>
      <c r="K58" s="15">
        <v>0</v>
      </c>
      <c r="L58" s="46">
        <f t="shared" si="5"/>
        <v>0</v>
      </c>
      <c r="M58" s="5">
        <v>0</v>
      </c>
      <c r="N58" s="44">
        <f t="shared" si="2"/>
        <v>0</v>
      </c>
      <c r="O58" s="5">
        <v>0</v>
      </c>
      <c r="P58" s="66">
        <f t="shared" si="3"/>
        <v>0</v>
      </c>
    </row>
    <row r="59" spans="1:16" ht="12.75">
      <c r="A59" s="9"/>
      <c r="B59" s="9" t="s">
        <v>20</v>
      </c>
      <c r="C59" s="9" t="s">
        <v>21</v>
      </c>
      <c r="D59" s="5">
        <v>3990</v>
      </c>
      <c r="E59" s="44">
        <f t="shared" si="0"/>
        <v>529.5640055743579</v>
      </c>
      <c r="F59" s="5">
        <v>0</v>
      </c>
      <c r="G59" s="44">
        <f t="shared" si="1"/>
        <v>0</v>
      </c>
      <c r="H59" s="103">
        <v>0</v>
      </c>
      <c r="I59" s="104"/>
      <c r="J59" s="56">
        <f t="shared" si="4"/>
        <v>0</v>
      </c>
      <c r="K59" s="15">
        <v>0</v>
      </c>
      <c r="L59" s="46">
        <f t="shared" si="5"/>
        <v>0</v>
      </c>
      <c r="M59" s="5">
        <v>0</v>
      </c>
      <c r="N59" s="44">
        <f t="shared" si="2"/>
        <v>0</v>
      </c>
      <c r="O59" s="5">
        <v>0</v>
      </c>
      <c r="P59" s="66">
        <f t="shared" si="3"/>
        <v>0</v>
      </c>
    </row>
    <row r="60" spans="1:16" ht="12.75">
      <c r="A60" s="9"/>
      <c r="B60" s="9" t="s">
        <v>22</v>
      </c>
      <c r="C60" s="9" t="s">
        <v>23</v>
      </c>
      <c r="D60" s="5">
        <v>1200</v>
      </c>
      <c r="E60" s="44">
        <f t="shared" si="0"/>
        <v>159.26737009755126</v>
      </c>
      <c r="F60" s="5">
        <v>0</v>
      </c>
      <c r="G60" s="44">
        <f t="shared" si="1"/>
        <v>0</v>
      </c>
      <c r="H60" s="103">
        <v>0</v>
      </c>
      <c r="I60" s="104"/>
      <c r="J60" s="56">
        <f t="shared" si="4"/>
        <v>0</v>
      </c>
      <c r="K60" s="15">
        <v>0</v>
      </c>
      <c r="L60" s="46">
        <f t="shared" si="5"/>
        <v>0</v>
      </c>
      <c r="M60" s="5">
        <v>0</v>
      </c>
      <c r="N60" s="44">
        <f t="shared" si="2"/>
        <v>0</v>
      </c>
      <c r="O60" s="5">
        <v>0</v>
      </c>
      <c r="P60" s="66">
        <f t="shared" si="3"/>
        <v>0</v>
      </c>
    </row>
    <row r="61" spans="1:16" ht="19.5" customHeight="1">
      <c r="A61" s="12"/>
      <c r="B61" s="12" t="s">
        <v>56</v>
      </c>
      <c r="C61" s="12" t="s">
        <v>57</v>
      </c>
      <c r="D61" s="13">
        <v>396.44</v>
      </c>
      <c r="E61" s="44">
        <f t="shared" si="0"/>
        <v>52.61663016789435</v>
      </c>
      <c r="F61" s="13">
        <v>0</v>
      </c>
      <c r="G61" s="44">
        <f t="shared" si="1"/>
        <v>0</v>
      </c>
      <c r="H61" s="101">
        <v>0</v>
      </c>
      <c r="I61" s="102"/>
      <c r="J61" s="56">
        <f t="shared" si="4"/>
        <v>0</v>
      </c>
      <c r="K61" s="41">
        <v>0</v>
      </c>
      <c r="L61" s="46">
        <f t="shared" si="5"/>
        <v>0</v>
      </c>
      <c r="M61" s="13">
        <v>0</v>
      </c>
      <c r="N61" s="44">
        <f t="shared" si="2"/>
        <v>0</v>
      </c>
      <c r="O61" s="13">
        <v>0</v>
      </c>
      <c r="P61" s="66">
        <f t="shared" si="3"/>
        <v>0</v>
      </c>
    </row>
    <row r="62" spans="1:16" ht="20.25">
      <c r="A62" s="9"/>
      <c r="B62" s="9" t="s">
        <v>58</v>
      </c>
      <c r="C62" s="9" t="s">
        <v>59</v>
      </c>
      <c r="D62" s="5">
        <v>144.44</v>
      </c>
      <c r="E62" s="44">
        <f t="shared" si="0"/>
        <v>19.170482447408585</v>
      </c>
      <c r="F62" s="5">
        <v>0</v>
      </c>
      <c r="G62" s="44">
        <f t="shared" si="1"/>
        <v>0</v>
      </c>
      <c r="H62" s="103">
        <v>0</v>
      </c>
      <c r="I62" s="104"/>
      <c r="J62" s="56">
        <f t="shared" si="4"/>
        <v>0</v>
      </c>
      <c r="K62" s="15">
        <v>0</v>
      </c>
      <c r="L62" s="46">
        <f t="shared" si="5"/>
        <v>0</v>
      </c>
      <c r="M62" s="5">
        <v>0</v>
      </c>
      <c r="N62" s="44">
        <f t="shared" si="2"/>
        <v>0</v>
      </c>
      <c r="O62" s="5">
        <v>0</v>
      </c>
      <c r="P62" s="66">
        <f t="shared" si="3"/>
        <v>0</v>
      </c>
    </row>
    <row r="63" spans="1:16" ht="20.25">
      <c r="A63" s="9"/>
      <c r="B63" s="9" t="s">
        <v>60</v>
      </c>
      <c r="C63" s="9" t="s">
        <v>61</v>
      </c>
      <c r="D63" s="5">
        <v>252</v>
      </c>
      <c r="E63" s="44">
        <f t="shared" si="0"/>
        <v>33.44614772048576</v>
      </c>
      <c r="F63" s="5">
        <v>0</v>
      </c>
      <c r="G63" s="44">
        <f t="shared" si="1"/>
        <v>0</v>
      </c>
      <c r="H63" s="103">
        <v>0</v>
      </c>
      <c r="I63" s="104"/>
      <c r="J63" s="56">
        <f t="shared" si="4"/>
        <v>0</v>
      </c>
      <c r="K63" s="15">
        <v>0</v>
      </c>
      <c r="L63" s="46">
        <f t="shared" si="5"/>
        <v>0</v>
      </c>
      <c r="M63" s="5">
        <v>0</v>
      </c>
      <c r="N63" s="44">
        <f t="shared" si="2"/>
        <v>0</v>
      </c>
      <c r="O63" s="5">
        <v>0</v>
      </c>
      <c r="P63" s="66">
        <f t="shared" si="3"/>
        <v>0</v>
      </c>
    </row>
    <row r="64" spans="1:16" ht="12.75">
      <c r="A64" s="12"/>
      <c r="B64" s="12" t="s">
        <v>62</v>
      </c>
      <c r="C64" s="12" t="s">
        <v>63</v>
      </c>
      <c r="D64" s="13">
        <v>148</v>
      </c>
      <c r="E64" s="44">
        <f t="shared" si="0"/>
        <v>19.642975645364654</v>
      </c>
      <c r="F64" s="13">
        <v>0</v>
      </c>
      <c r="G64" s="44">
        <f t="shared" si="1"/>
        <v>0</v>
      </c>
      <c r="H64" s="101">
        <v>0</v>
      </c>
      <c r="I64" s="102"/>
      <c r="J64" s="56">
        <f t="shared" si="4"/>
        <v>0</v>
      </c>
      <c r="K64" s="41">
        <v>0</v>
      </c>
      <c r="L64" s="46">
        <f t="shared" si="5"/>
        <v>0</v>
      </c>
      <c r="M64" s="13">
        <v>0</v>
      </c>
      <c r="N64" s="44">
        <f t="shared" si="2"/>
        <v>0</v>
      </c>
      <c r="O64" s="13">
        <v>0</v>
      </c>
      <c r="P64" s="66">
        <f t="shared" si="3"/>
        <v>0</v>
      </c>
    </row>
    <row r="65" spans="1:16" ht="12.75">
      <c r="A65" s="9"/>
      <c r="B65" s="9" t="s">
        <v>64</v>
      </c>
      <c r="C65" s="9" t="s">
        <v>65</v>
      </c>
      <c r="D65" s="5">
        <v>148</v>
      </c>
      <c r="E65" s="44">
        <f t="shared" si="0"/>
        <v>19.642975645364654</v>
      </c>
      <c r="F65" s="5">
        <v>0</v>
      </c>
      <c r="G65" s="44">
        <f t="shared" si="1"/>
        <v>0</v>
      </c>
      <c r="H65" s="103">
        <v>0</v>
      </c>
      <c r="I65" s="104"/>
      <c r="J65" s="56">
        <f t="shared" si="4"/>
        <v>0</v>
      </c>
      <c r="K65" s="15">
        <v>0</v>
      </c>
      <c r="L65" s="46">
        <f t="shared" si="5"/>
        <v>0</v>
      </c>
      <c r="M65" s="5">
        <v>0</v>
      </c>
      <c r="N65" s="44">
        <f t="shared" si="2"/>
        <v>0</v>
      </c>
      <c r="O65" s="5">
        <v>0</v>
      </c>
      <c r="P65" s="66">
        <f t="shared" si="3"/>
        <v>0</v>
      </c>
    </row>
    <row r="66" spans="1:16" ht="12.75">
      <c r="A66" s="10"/>
      <c r="B66" s="96"/>
      <c r="C66" s="87"/>
      <c r="D66" s="11"/>
      <c r="E66" s="44"/>
      <c r="F66" s="11"/>
      <c r="G66" s="44"/>
      <c r="H66" s="107"/>
      <c r="I66" s="108"/>
      <c r="J66" s="56"/>
      <c r="K66" s="42"/>
      <c r="L66" s="46"/>
      <c r="M66" s="11"/>
      <c r="N66" s="44"/>
      <c r="O66" s="11"/>
      <c r="P66" s="66"/>
    </row>
    <row r="67" spans="1:56" s="16" customFormat="1" ht="12.75">
      <c r="A67" s="14" t="s">
        <v>66</v>
      </c>
      <c r="B67" s="92" t="s">
        <v>67</v>
      </c>
      <c r="C67" s="93"/>
      <c r="D67" s="15">
        <v>141846.06</v>
      </c>
      <c r="E67" s="46">
        <f t="shared" si="0"/>
        <v>18826.20744574955</v>
      </c>
      <c r="F67" s="15">
        <v>185000</v>
      </c>
      <c r="G67" s="46">
        <f t="shared" si="1"/>
        <v>24553.71955670582</v>
      </c>
      <c r="H67" s="105">
        <v>53542.26</v>
      </c>
      <c r="I67" s="106"/>
      <c r="J67" s="58">
        <f t="shared" si="4"/>
        <v>7106.279116066095</v>
      </c>
      <c r="K67" s="15">
        <v>238542.26</v>
      </c>
      <c r="L67" s="46">
        <f t="shared" si="5"/>
        <v>31659.998672771915</v>
      </c>
      <c r="M67" s="15">
        <v>238542.26</v>
      </c>
      <c r="N67" s="46">
        <f t="shared" si="2"/>
        <v>31659.998672771915</v>
      </c>
      <c r="O67" s="15">
        <v>238542.26</v>
      </c>
      <c r="P67" s="68">
        <f t="shared" si="3"/>
        <v>31659.998672771915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1:16" ht="12.75">
      <c r="A68" s="12"/>
      <c r="B68" s="12" t="s">
        <v>14</v>
      </c>
      <c r="C68" s="12" t="s">
        <v>15</v>
      </c>
      <c r="D68" s="13">
        <v>130241.57</v>
      </c>
      <c r="E68" s="44">
        <f aca="true" t="shared" si="6" ref="E68:E131">D68/$A$3</f>
        <v>17286.026942730106</v>
      </c>
      <c r="F68" s="13">
        <v>169000</v>
      </c>
      <c r="G68" s="44">
        <f aca="true" t="shared" si="7" ref="G68:G131">F68/$A$3</f>
        <v>22430.1546220718</v>
      </c>
      <c r="H68" s="101">
        <v>60500.86</v>
      </c>
      <c r="I68" s="102"/>
      <c r="J68" s="56">
        <f aca="true" t="shared" si="8" ref="J68:J131">H68/$A$3</f>
        <v>8029.844050700112</v>
      </c>
      <c r="K68" s="41">
        <v>229500.86</v>
      </c>
      <c r="L68" s="46">
        <f aca="true" t="shared" si="9" ref="L68:L131">K68/$A$3</f>
        <v>30459.99867277191</v>
      </c>
      <c r="M68" s="13">
        <v>229500.86</v>
      </c>
      <c r="N68" s="44">
        <f aca="true" t="shared" si="10" ref="N68:N131">M68/$A$3</f>
        <v>30459.99867277191</v>
      </c>
      <c r="O68" s="13">
        <v>229500.86</v>
      </c>
      <c r="P68" s="66">
        <f aca="true" t="shared" si="11" ref="P68:P131">O68/$A$3</f>
        <v>30459.99867277191</v>
      </c>
    </row>
    <row r="69" spans="1:16" ht="12.75">
      <c r="A69" s="12"/>
      <c r="B69" s="12" t="s">
        <v>16</v>
      </c>
      <c r="C69" s="12" t="s">
        <v>17</v>
      </c>
      <c r="D69" s="13">
        <v>128831.15</v>
      </c>
      <c r="E69" s="44">
        <f t="shared" si="6"/>
        <v>17098.83203928595</v>
      </c>
      <c r="F69" s="13">
        <v>168000</v>
      </c>
      <c r="G69" s="44">
        <f t="shared" si="7"/>
        <v>22297.431813657175</v>
      </c>
      <c r="H69" s="101">
        <v>60521.37</v>
      </c>
      <c r="I69" s="102"/>
      <c r="J69" s="56">
        <f t="shared" si="8"/>
        <v>8032.566195500696</v>
      </c>
      <c r="K69" s="41">
        <v>228521.37</v>
      </c>
      <c r="L69" s="46">
        <f t="shared" si="9"/>
        <v>30329.998009157873</v>
      </c>
      <c r="M69" s="13">
        <v>228521.37</v>
      </c>
      <c r="N69" s="44">
        <f t="shared" si="10"/>
        <v>30329.998009157873</v>
      </c>
      <c r="O69" s="13">
        <v>228521.37</v>
      </c>
      <c r="P69" s="66">
        <f t="shared" si="11"/>
        <v>30329.998009157873</v>
      </c>
    </row>
    <row r="70" spans="1:16" ht="12.75">
      <c r="A70" s="9"/>
      <c r="B70" s="9" t="s">
        <v>18</v>
      </c>
      <c r="C70" s="9" t="s">
        <v>19</v>
      </c>
      <c r="D70" s="5">
        <v>3990.03</v>
      </c>
      <c r="E70" s="44">
        <f t="shared" si="6"/>
        <v>529.5679872586104</v>
      </c>
      <c r="F70" s="5">
        <v>4500</v>
      </c>
      <c r="G70" s="44">
        <f t="shared" si="7"/>
        <v>597.2526378658172</v>
      </c>
      <c r="H70" s="103">
        <v>-2013.6</v>
      </c>
      <c r="I70" s="104"/>
      <c r="J70" s="56">
        <f t="shared" si="8"/>
        <v>-267.250647023691</v>
      </c>
      <c r="K70" s="15">
        <v>2486.4</v>
      </c>
      <c r="L70" s="46">
        <f t="shared" si="9"/>
        <v>330.0019908421262</v>
      </c>
      <c r="M70" s="5">
        <v>0</v>
      </c>
      <c r="N70" s="44">
        <f t="shared" si="10"/>
        <v>0</v>
      </c>
      <c r="O70" s="5">
        <v>0</v>
      </c>
      <c r="P70" s="66">
        <f t="shared" si="11"/>
        <v>0</v>
      </c>
    </row>
    <row r="71" spans="1:16" ht="12.75">
      <c r="A71" s="9"/>
      <c r="B71" s="9" t="s">
        <v>20</v>
      </c>
      <c r="C71" s="9" t="s">
        <v>21</v>
      </c>
      <c r="D71" s="5">
        <v>111054.18</v>
      </c>
      <c r="E71" s="44">
        <f t="shared" si="6"/>
        <v>14739.422655783395</v>
      </c>
      <c r="F71" s="5">
        <v>140500</v>
      </c>
      <c r="G71" s="44">
        <f t="shared" si="7"/>
        <v>18647.55458225496</v>
      </c>
      <c r="H71" s="103">
        <v>66698.68</v>
      </c>
      <c r="I71" s="104"/>
      <c r="J71" s="56">
        <f t="shared" si="8"/>
        <v>8852.436127148449</v>
      </c>
      <c r="K71" s="15">
        <v>207198.68</v>
      </c>
      <c r="L71" s="46">
        <f t="shared" si="9"/>
        <v>27499.99070940341</v>
      </c>
      <c r="M71" s="5">
        <v>0</v>
      </c>
      <c r="N71" s="44">
        <f t="shared" si="10"/>
        <v>0</v>
      </c>
      <c r="O71" s="5">
        <v>0</v>
      </c>
      <c r="P71" s="66">
        <f t="shared" si="11"/>
        <v>0</v>
      </c>
    </row>
    <row r="72" spans="1:16" ht="12.75">
      <c r="A72" s="9"/>
      <c r="B72" s="9" t="s">
        <v>22</v>
      </c>
      <c r="C72" s="9" t="s">
        <v>23</v>
      </c>
      <c r="D72" s="5">
        <v>12479.4</v>
      </c>
      <c r="E72" s="44">
        <f t="shared" si="6"/>
        <v>1656.3010153294842</v>
      </c>
      <c r="F72" s="5">
        <v>19000</v>
      </c>
      <c r="G72" s="44">
        <f t="shared" si="7"/>
        <v>2521.733359877895</v>
      </c>
      <c r="H72" s="103">
        <v>-2122.69</v>
      </c>
      <c r="I72" s="104"/>
      <c r="J72" s="56">
        <f t="shared" si="8"/>
        <v>-281.72937819364256</v>
      </c>
      <c r="K72" s="15">
        <v>16877.31</v>
      </c>
      <c r="L72" s="46">
        <f t="shared" si="9"/>
        <v>2240.0039816842523</v>
      </c>
      <c r="M72" s="5">
        <v>0</v>
      </c>
      <c r="N72" s="44">
        <f t="shared" si="10"/>
        <v>0</v>
      </c>
      <c r="O72" s="5">
        <v>0</v>
      </c>
      <c r="P72" s="66">
        <f t="shared" si="11"/>
        <v>0</v>
      </c>
    </row>
    <row r="73" spans="1:16" ht="20.25">
      <c r="A73" s="9"/>
      <c r="B73" s="9" t="s">
        <v>68</v>
      </c>
      <c r="C73" s="9" t="s">
        <v>69</v>
      </c>
      <c r="D73" s="5">
        <v>0</v>
      </c>
      <c r="E73" s="44">
        <f t="shared" si="6"/>
        <v>0</v>
      </c>
      <c r="F73" s="5">
        <v>1000</v>
      </c>
      <c r="G73" s="44">
        <f t="shared" si="7"/>
        <v>132.72280841462606</v>
      </c>
      <c r="H73" s="103">
        <v>-1000</v>
      </c>
      <c r="I73" s="104"/>
      <c r="J73" s="56">
        <f t="shared" si="8"/>
        <v>-132.72280841462606</v>
      </c>
      <c r="K73" s="15">
        <v>0</v>
      </c>
      <c r="L73" s="46">
        <f t="shared" si="9"/>
        <v>0</v>
      </c>
      <c r="M73" s="5">
        <v>0</v>
      </c>
      <c r="N73" s="44">
        <f t="shared" si="10"/>
        <v>0</v>
      </c>
      <c r="O73" s="5">
        <v>0</v>
      </c>
      <c r="P73" s="66">
        <f t="shared" si="11"/>
        <v>0</v>
      </c>
    </row>
    <row r="74" spans="1:16" ht="12.75">
      <c r="A74" s="9"/>
      <c r="B74" s="9" t="s">
        <v>24</v>
      </c>
      <c r="C74" s="9" t="s">
        <v>25</v>
      </c>
      <c r="D74" s="5">
        <v>1307.54</v>
      </c>
      <c r="E74" s="44">
        <f t="shared" si="6"/>
        <v>173.54038091446014</v>
      </c>
      <c r="F74" s="5">
        <v>3000</v>
      </c>
      <c r="G74" s="44">
        <f t="shared" si="7"/>
        <v>398.1684252438781</v>
      </c>
      <c r="H74" s="103">
        <v>-1041.02</v>
      </c>
      <c r="I74" s="104"/>
      <c r="J74" s="56">
        <f t="shared" si="8"/>
        <v>-138.167098015794</v>
      </c>
      <c r="K74" s="15">
        <v>1958.98</v>
      </c>
      <c r="L74" s="46">
        <f t="shared" si="9"/>
        <v>260.0013272280841</v>
      </c>
      <c r="M74" s="5">
        <v>0</v>
      </c>
      <c r="N74" s="44">
        <f t="shared" si="10"/>
        <v>0</v>
      </c>
      <c r="O74" s="5">
        <v>0</v>
      </c>
      <c r="P74" s="66">
        <f t="shared" si="11"/>
        <v>0</v>
      </c>
    </row>
    <row r="75" spans="1:16" ht="12.75">
      <c r="A75" s="12"/>
      <c r="B75" s="12" t="s">
        <v>26</v>
      </c>
      <c r="C75" s="12" t="s">
        <v>27</v>
      </c>
      <c r="D75" s="13">
        <v>1410.42</v>
      </c>
      <c r="E75" s="44">
        <f t="shared" si="6"/>
        <v>187.19490344415686</v>
      </c>
      <c r="F75" s="13">
        <v>1000</v>
      </c>
      <c r="G75" s="44">
        <f t="shared" si="7"/>
        <v>132.72280841462606</v>
      </c>
      <c r="H75" s="101">
        <v>-20.51</v>
      </c>
      <c r="I75" s="102"/>
      <c r="J75" s="56">
        <f t="shared" si="8"/>
        <v>-2.7221448005839806</v>
      </c>
      <c r="K75" s="41">
        <v>979.49</v>
      </c>
      <c r="L75" s="46">
        <f t="shared" si="9"/>
        <v>130.00066361404205</v>
      </c>
      <c r="M75" s="13">
        <v>979.49</v>
      </c>
      <c r="N75" s="44">
        <f t="shared" si="10"/>
        <v>130.00066361404205</v>
      </c>
      <c r="O75" s="13">
        <v>979.49</v>
      </c>
      <c r="P75" s="66">
        <f t="shared" si="11"/>
        <v>130.00066361404205</v>
      </c>
    </row>
    <row r="76" spans="1:16" ht="12.75">
      <c r="A76" s="9"/>
      <c r="B76" s="9" t="s">
        <v>28</v>
      </c>
      <c r="C76" s="9" t="s">
        <v>29</v>
      </c>
      <c r="D76" s="5">
        <v>1410.42</v>
      </c>
      <c r="E76" s="44">
        <f t="shared" si="6"/>
        <v>187.19490344415686</v>
      </c>
      <c r="F76" s="5">
        <v>1000</v>
      </c>
      <c r="G76" s="44">
        <f t="shared" si="7"/>
        <v>132.72280841462606</v>
      </c>
      <c r="H76" s="103">
        <v>-20.51</v>
      </c>
      <c r="I76" s="104"/>
      <c r="J76" s="56">
        <f t="shared" si="8"/>
        <v>-2.7221448005839806</v>
      </c>
      <c r="K76" s="15">
        <v>979.49</v>
      </c>
      <c r="L76" s="46">
        <f t="shared" si="9"/>
        <v>130.00066361404205</v>
      </c>
      <c r="M76" s="5">
        <v>0</v>
      </c>
      <c r="N76" s="44">
        <f t="shared" si="10"/>
        <v>0</v>
      </c>
      <c r="O76" s="5">
        <v>0</v>
      </c>
      <c r="P76" s="66">
        <f t="shared" si="11"/>
        <v>0</v>
      </c>
    </row>
    <row r="77" spans="1:16" ht="20.25">
      <c r="A77" s="12"/>
      <c r="B77" s="12" t="s">
        <v>70</v>
      </c>
      <c r="C77" s="12" t="s">
        <v>71</v>
      </c>
      <c r="D77" s="13">
        <v>11604.49</v>
      </c>
      <c r="E77" s="44">
        <f t="shared" si="6"/>
        <v>1540.1805030194437</v>
      </c>
      <c r="F77" s="13">
        <v>16000</v>
      </c>
      <c r="G77" s="44">
        <f t="shared" si="7"/>
        <v>2123.564934634017</v>
      </c>
      <c r="H77" s="101">
        <v>-6958.6</v>
      </c>
      <c r="I77" s="102"/>
      <c r="J77" s="56">
        <f t="shared" si="8"/>
        <v>-923.5649346340168</v>
      </c>
      <c r="K77" s="41">
        <v>9041.4</v>
      </c>
      <c r="L77" s="46">
        <f t="shared" si="9"/>
        <v>1199.9999999999998</v>
      </c>
      <c r="M77" s="13">
        <v>9041.4</v>
      </c>
      <c r="N77" s="44">
        <f t="shared" si="10"/>
        <v>1199.9999999999998</v>
      </c>
      <c r="O77" s="13">
        <v>9041.4</v>
      </c>
      <c r="P77" s="66">
        <f t="shared" si="11"/>
        <v>1199.9999999999998</v>
      </c>
    </row>
    <row r="78" spans="1:16" ht="20.25">
      <c r="A78" s="12"/>
      <c r="B78" s="12" t="s">
        <v>72</v>
      </c>
      <c r="C78" s="12" t="s">
        <v>73</v>
      </c>
      <c r="D78" s="13">
        <v>11604.49</v>
      </c>
      <c r="E78" s="44">
        <f t="shared" si="6"/>
        <v>1540.1805030194437</v>
      </c>
      <c r="F78" s="13">
        <v>16000</v>
      </c>
      <c r="G78" s="44">
        <f t="shared" si="7"/>
        <v>2123.564934634017</v>
      </c>
      <c r="H78" s="101">
        <v>-6958.6</v>
      </c>
      <c r="I78" s="102"/>
      <c r="J78" s="56">
        <f t="shared" si="8"/>
        <v>-923.5649346340168</v>
      </c>
      <c r="K78" s="41">
        <v>9041.4</v>
      </c>
      <c r="L78" s="46">
        <f t="shared" si="9"/>
        <v>1199.9999999999998</v>
      </c>
      <c r="M78" s="13">
        <v>9041.4</v>
      </c>
      <c r="N78" s="44">
        <f t="shared" si="10"/>
        <v>1199.9999999999998</v>
      </c>
      <c r="O78" s="13">
        <v>9041.4</v>
      </c>
      <c r="P78" s="66">
        <f t="shared" si="11"/>
        <v>1199.9999999999998</v>
      </c>
    </row>
    <row r="79" spans="1:16" ht="12.75">
      <c r="A79" s="9"/>
      <c r="B79" s="9" t="s">
        <v>74</v>
      </c>
      <c r="C79" s="9" t="s">
        <v>75</v>
      </c>
      <c r="D79" s="5">
        <v>11565.47</v>
      </c>
      <c r="E79" s="44">
        <f t="shared" si="6"/>
        <v>1535.001659035105</v>
      </c>
      <c r="F79" s="5">
        <v>15000</v>
      </c>
      <c r="G79" s="44">
        <f t="shared" si="7"/>
        <v>1990.8421262193906</v>
      </c>
      <c r="H79" s="103">
        <v>-5958.6</v>
      </c>
      <c r="I79" s="104"/>
      <c r="J79" s="56">
        <f t="shared" si="8"/>
        <v>-790.8421262193908</v>
      </c>
      <c r="K79" s="15">
        <v>9041.4</v>
      </c>
      <c r="L79" s="46">
        <f t="shared" si="9"/>
        <v>1199.9999999999998</v>
      </c>
      <c r="M79" s="5">
        <v>0</v>
      </c>
      <c r="N79" s="44">
        <f t="shared" si="10"/>
        <v>0</v>
      </c>
      <c r="O79" s="5">
        <v>0</v>
      </c>
      <c r="P79" s="66">
        <f t="shared" si="11"/>
        <v>0</v>
      </c>
    </row>
    <row r="80" spans="1:16" ht="20.25">
      <c r="A80" s="9"/>
      <c r="B80" s="9" t="s">
        <v>76</v>
      </c>
      <c r="C80" s="9" t="s">
        <v>77</v>
      </c>
      <c r="D80" s="5">
        <v>39.02</v>
      </c>
      <c r="E80" s="44">
        <f t="shared" si="6"/>
        <v>5.178843984338709</v>
      </c>
      <c r="F80" s="5">
        <v>1000</v>
      </c>
      <c r="G80" s="44">
        <f t="shared" si="7"/>
        <v>132.72280841462606</v>
      </c>
      <c r="H80" s="103">
        <v>-1000</v>
      </c>
      <c r="I80" s="104"/>
      <c r="J80" s="56">
        <f t="shared" si="8"/>
        <v>-132.72280841462606</v>
      </c>
      <c r="K80" s="15">
        <v>0</v>
      </c>
      <c r="L80" s="46">
        <f t="shared" si="9"/>
        <v>0</v>
      </c>
      <c r="M80" s="5">
        <v>0</v>
      </c>
      <c r="N80" s="44">
        <f t="shared" si="10"/>
        <v>0</v>
      </c>
      <c r="O80" s="5">
        <v>0</v>
      </c>
      <c r="P80" s="66">
        <f t="shared" si="11"/>
        <v>0</v>
      </c>
    </row>
    <row r="81" spans="1:16" ht="12.75">
      <c r="A81" s="10"/>
      <c r="B81" s="96"/>
      <c r="C81" s="87"/>
      <c r="D81" s="11"/>
      <c r="E81" s="44"/>
      <c r="F81" s="11"/>
      <c r="G81" s="44"/>
      <c r="H81" s="107"/>
      <c r="I81" s="108"/>
      <c r="J81" s="56"/>
      <c r="K81" s="42"/>
      <c r="L81" s="46"/>
      <c r="M81" s="11"/>
      <c r="N81" s="44"/>
      <c r="O81" s="11"/>
      <c r="P81" s="66"/>
    </row>
    <row r="82" spans="1:56" s="16" customFormat="1" ht="12.75">
      <c r="A82" s="14" t="s">
        <v>78</v>
      </c>
      <c r="B82" s="92" t="s">
        <v>79</v>
      </c>
      <c r="C82" s="93"/>
      <c r="D82" s="15">
        <v>186581.49</v>
      </c>
      <c r="E82" s="46">
        <f t="shared" si="6"/>
        <v>24763.619350985464</v>
      </c>
      <c r="F82" s="15">
        <v>212880</v>
      </c>
      <c r="G82" s="46">
        <f t="shared" si="7"/>
        <v>28254.031455305594</v>
      </c>
      <c r="H82" s="105">
        <v>-2433.87</v>
      </c>
      <c r="I82" s="106"/>
      <c r="J82" s="58">
        <f t="shared" si="8"/>
        <v>-323.0300617161059</v>
      </c>
      <c r="K82" s="15">
        <v>210446.13</v>
      </c>
      <c r="L82" s="46">
        <f t="shared" si="9"/>
        <v>27931.001393589486</v>
      </c>
      <c r="M82" s="15">
        <v>210446.13</v>
      </c>
      <c r="N82" s="46">
        <f t="shared" si="10"/>
        <v>27931.001393589486</v>
      </c>
      <c r="O82" s="15">
        <v>210446.13</v>
      </c>
      <c r="P82" s="68">
        <f t="shared" si="11"/>
        <v>27931.001393589486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16" ht="12.75">
      <c r="A83" s="12"/>
      <c r="B83" s="12" t="s">
        <v>14</v>
      </c>
      <c r="C83" s="12" t="s">
        <v>15</v>
      </c>
      <c r="D83" s="13">
        <v>186581.49</v>
      </c>
      <c r="E83" s="44">
        <f t="shared" si="6"/>
        <v>24763.619350985464</v>
      </c>
      <c r="F83" s="13">
        <v>212880</v>
      </c>
      <c r="G83" s="44">
        <f t="shared" si="7"/>
        <v>28254.031455305594</v>
      </c>
      <c r="H83" s="101">
        <v>-2433.87</v>
      </c>
      <c r="I83" s="102"/>
      <c r="J83" s="56">
        <f t="shared" si="8"/>
        <v>-323.0300617161059</v>
      </c>
      <c r="K83" s="41">
        <v>210446.13</v>
      </c>
      <c r="L83" s="46">
        <f t="shared" si="9"/>
        <v>27931.001393589486</v>
      </c>
      <c r="M83" s="13">
        <v>210446.13</v>
      </c>
      <c r="N83" s="44">
        <f t="shared" si="10"/>
        <v>27931.001393589486</v>
      </c>
      <c r="O83" s="13">
        <v>210446.13</v>
      </c>
      <c r="P83" s="66">
        <f t="shared" si="11"/>
        <v>27931.001393589486</v>
      </c>
    </row>
    <row r="84" spans="1:16" ht="12.75">
      <c r="A84" s="12"/>
      <c r="B84" s="12" t="s">
        <v>40</v>
      </c>
      <c r="C84" s="12" t="s">
        <v>41</v>
      </c>
      <c r="D84" s="13">
        <v>163048.88</v>
      </c>
      <c r="E84" s="44">
        <f t="shared" si="6"/>
        <v>21640.305262459355</v>
      </c>
      <c r="F84" s="13">
        <v>197150</v>
      </c>
      <c r="G84" s="44">
        <f t="shared" si="7"/>
        <v>26166.301678943524</v>
      </c>
      <c r="H84" s="101">
        <v>-4274.33</v>
      </c>
      <c r="I84" s="102"/>
      <c r="J84" s="56">
        <f t="shared" si="8"/>
        <v>-567.3010816908885</v>
      </c>
      <c r="K84" s="41">
        <v>192875.67</v>
      </c>
      <c r="L84" s="46">
        <f t="shared" si="9"/>
        <v>25599.000597252638</v>
      </c>
      <c r="M84" s="13">
        <v>192875.67</v>
      </c>
      <c r="N84" s="44">
        <f t="shared" si="10"/>
        <v>25599.000597252638</v>
      </c>
      <c r="O84" s="13">
        <v>192875.67</v>
      </c>
      <c r="P84" s="66">
        <f t="shared" si="11"/>
        <v>25599.000597252638</v>
      </c>
    </row>
    <row r="85" spans="1:16" ht="12.75">
      <c r="A85" s="9"/>
      <c r="B85" s="9" t="s">
        <v>42</v>
      </c>
      <c r="C85" s="9" t="s">
        <v>43</v>
      </c>
      <c r="D85" s="5">
        <v>143639.96</v>
      </c>
      <c r="E85" s="44">
        <f t="shared" si="6"/>
        <v>19064.29889176455</v>
      </c>
      <c r="F85" s="5">
        <v>164876</v>
      </c>
      <c r="G85" s="44">
        <f t="shared" si="7"/>
        <v>21882.805760169886</v>
      </c>
      <c r="H85" s="103">
        <v>-6651.5</v>
      </c>
      <c r="I85" s="104"/>
      <c r="J85" s="56">
        <f t="shared" si="8"/>
        <v>-882.8057601698852</v>
      </c>
      <c r="K85" s="15">
        <v>158224.5</v>
      </c>
      <c r="L85" s="46">
        <f t="shared" si="9"/>
        <v>21000</v>
      </c>
      <c r="M85" s="5">
        <v>0</v>
      </c>
      <c r="N85" s="44">
        <f t="shared" si="10"/>
        <v>0</v>
      </c>
      <c r="O85" s="5">
        <v>0</v>
      </c>
      <c r="P85" s="66">
        <f t="shared" si="11"/>
        <v>0</v>
      </c>
    </row>
    <row r="86" spans="1:16" ht="12.75">
      <c r="A86" s="9"/>
      <c r="B86" s="9" t="s">
        <v>44</v>
      </c>
      <c r="C86" s="9" t="s">
        <v>45</v>
      </c>
      <c r="D86" s="5">
        <v>5160</v>
      </c>
      <c r="E86" s="44">
        <f t="shared" si="6"/>
        <v>684.8496914194704</v>
      </c>
      <c r="F86" s="5">
        <v>5400</v>
      </c>
      <c r="G86" s="44">
        <f t="shared" si="7"/>
        <v>716.7031654389807</v>
      </c>
      <c r="H86" s="103">
        <v>3641.4</v>
      </c>
      <c r="I86" s="104"/>
      <c r="J86" s="56">
        <f t="shared" si="8"/>
        <v>483.2968345610193</v>
      </c>
      <c r="K86" s="15">
        <v>9041.4</v>
      </c>
      <c r="L86" s="46">
        <f t="shared" si="9"/>
        <v>1199.9999999999998</v>
      </c>
      <c r="M86" s="5">
        <v>0</v>
      </c>
      <c r="N86" s="44">
        <f t="shared" si="10"/>
        <v>0</v>
      </c>
      <c r="O86" s="5">
        <v>0</v>
      </c>
      <c r="P86" s="66">
        <f t="shared" si="11"/>
        <v>0</v>
      </c>
    </row>
    <row r="87" spans="1:16" ht="12.75">
      <c r="A87" s="9"/>
      <c r="B87" s="9" t="s">
        <v>46</v>
      </c>
      <c r="C87" s="9" t="s">
        <v>47</v>
      </c>
      <c r="D87" s="5">
        <v>14248.92</v>
      </c>
      <c r="E87" s="44">
        <f t="shared" si="6"/>
        <v>1891.1566792753333</v>
      </c>
      <c r="F87" s="5">
        <v>26874</v>
      </c>
      <c r="G87" s="44">
        <f t="shared" si="7"/>
        <v>3566.7927533346606</v>
      </c>
      <c r="H87" s="103">
        <v>-1264.23</v>
      </c>
      <c r="I87" s="104"/>
      <c r="J87" s="56">
        <f t="shared" si="8"/>
        <v>-167.7921560820227</v>
      </c>
      <c r="K87" s="15">
        <v>25609.77</v>
      </c>
      <c r="L87" s="46">
        <f t="shared" si="9"/>
        <v>3399.000597252638</v>
      </c>
      <c r="M87" s="5">
        <v>0</v>
      </c>
      <c r="N87" s="44">
        <f t="shared" si="10"/>
        <v>0</v>
      </c>
      <c r="O87" s="5">
        <v>0</v>
      </c>
      <c r="P87" s="66">
        <f t="shared" si="11"/>
        <v>0</v>
      </c>
    </row>
    <row r="88" spans="1:16" ht="12.75">
      <c r="A88" s="12"/>
      <c r="B88" s="12" t="s">
        <v>16</v>
      </c>
      <c r="C88" s="12" t="s">
        <v>17</v>
      </c>
      <c r="D88" s="13">
        <v>23532.61</v>
      </c>
      <c r="E88" s="44">
        <f t="shared" si="6"/>
        <v>3123.314088526113</v>
      </c>
      <c r="F88" s="13">
        <v>15730</v>
      </c>
      <c r="G88" s="44">
        <f t="shared" si="7"/>
        <v>2087.7297763620677</v>
      </c>
      <c r="H88" s="101">
        <v>1840.46</v>
      </c>
      <c r="I88" s="102"/>
      <c r="J88" s="56">
        <f t="shared" si="8"/>
        <v>244.27101997478266</v>
      </c>
      <c r="K88" s="41">
        <v>17570.46</v>
      </c>
      <c r="L88" s="46">
        <f t="shared" si="9"/>
        <v>2332.0007963368503</v>
      </c>
      <c r="M88" s="13">
        <v>17570.46</v>
      </c>
      <c r="N88" s="44">
        <f t="shared" si="10"/>
        <v>2332.0007963368503</v>
      </c>
      <c r="O88" s="13">
        <v>17570.46</v>
      </c>
      <c r="P88" s="66">
        <f t="shared" si="11"/>
        <v>2332.0007963368503</v>
      </c>
    </row>
    <row r="89" spans="1:16" ht="12.75">
      <c r="A89" s="9"/>
      <c r="B89" s="9" t="s">
        <v>18</v>
      </c>
      <c r="C89" s="9" t="s">
        <v>19</v>
      </c>
      <c r="D89" s="5">
        <v>9086.38</v>
      </c>
      <c r="E89" s="44">
        <f t="shared" si="6"/>
        <v>1205.9698719224898</v>
      </c>
      <c r="F89" s="5">
        <v>9250</v>
      </c>
      <c r="G89" s="44">
        <f t="shared" si="7"/>
        <v>1227.685977835291</v>
      </c>
      <c r="H89" s="103">
        <v>1524.35</v>
      </c>
      <c r="I89" s="104"/>
      <c r="J89" s="56">
        <f t="shared" si="8"/>
        <v>202.3160130068352</v>
      </c>
      <c r="K89" s="15">
        <v>10774.35</v>
      </c>
      <c r="L89" s="46">
        <f t="shared" si="9"/>
        <v>1430.0019908421261</v>
      </c>
      <c r="M89" s="5">
        <v>0</v>
      </c>
      <c r="N89" s="44">
        <f t="shared" si="10"/>
        <v>0</v>
      </c>
      <c r="O89" s="5">
        <v>0</v>
      </c>
      <c r="P89" s="66">
        <f t="shared" si="11"/>
        <v>0</v>
      </c>
    </row>
    <row r="90" spans="1:16" ht="12.75">
      <c r="A90" s="9"/>
      <c r="B90" s="9" t="s">
        <v>20</v>
      </c>
      <c r="C90" s="9" t="s">
        <v>21</v>
      </c>
      <c r="D90" s="5">
        <v>14446.23</v>
      </c>
      <c r="E90" s="44">
        <f t="shared" si="6"/>
        <v>1917.3442166036232</v>
      </c>
      <c r="F90" s="5">
        <v>6480</v>
      </c>
      <c r="G90" s="44">
        <f t="shared" si="7"/>
        <v>860.0437985267768</v>
      </c>
      <c r="H90" s="103">
        <v>316.11</v>
      </c>
      <c r="I90" s="104"/>
      <c r="J90" s="56">
        <f t="shared" si="8"/>
        <v>41.95500696794744</v>
      </c>
      <c r="K90" s="15">
        <v>6796.11</v>
      </c>
      <c r="L90" s="46">
        <f t="shared" si="9"/>
        <v>901.9988054947241</v>
      </c>
      <c r="M90" s="5">
        <v>0</v>
      </c>
      <c r="N90" s="44">
        <f t="shared" si="10"/>
        <v>0</v>
      </c>
      <c r="O90" s="5">
        <v>0</v>
      </c>
      <c r="P90" s="66">
        <f t="shared" si="11"/>
        <v>0</v>
      </c>
    </row>
    <row r="91" spans="1:16" ht="12.75">
      <c r="A91" s="10"/>
      <c r="B91" s="96"/>
      <c r="C91" s="87"/>
      <c r="D91" s="11"/>
      <c r="E91" s="44"/>
      <c r="F91" s="11"/>
      <c r="G91" s="44"/>
      <c r="H91" s="107"/>
      <c r="I91" s="108"/>
      <c r="J91" s="56"/>
      <c r="K91" s="42"/>
      <c r="L91" s="46"/>
      <c r="M91" s="11"/>
      <c r="N91" s="44"/>
      <c r="O91" s="11"/>
      <c r="P91" s="66"/>
    </row>
    <row r="92" spans="1:56" s="16" customFormat="1" ht="12.75">
      <c r="A92" s="14" t="s">
        <v>80</v>
      </c>
      <c r="B92" s="92" t="s">
        <v>81</v>
      </c>
      <c r="C92" s="93"/>
      <c r="D92" s="15">
        <v>58949.64</v>
      </c>
      <c r="E92" s="46">
        <f t="shared" si="6"/>
        <v>7823.961775831176</v>
      </c>
      <c r="F92" s="15">
        <v>60000</v>
      </c>
      <c r="G92" s="46">
        <f t="shared" si="7"/>
        <v>7963.368504877562</v>
      </c>
      <c r="H92" s="105">
        <v>-477.45</v>
      </c>
      <c r="I92" s="106"/>
      <c r="J92" s="58">
        <f t="shared" si="8"/>
        <v>-63.368504877563204</v>
      </c>
      <c r="K92" s="15">
        <v>59522.55</v>
      </c>
      <c r="L92" s="46">
        <f t="shared" si="9"/>
        <v>7900</v>
      </c>
      <c r="M92" s="15">
        <v>59522.55</v>
      </c>
      <c r="N92" s="46">
        <f t="shared" si="10"/>
        <v>7900</v>
      </c>
      <c r="O92" s="15">
        <v>59522.55</v>
      </c>
      <c r="P92" s="68">
        <f t="shared" si="11"/>
        <v>7900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</row>
    <row r="93" spans="1:16" ht="12.75">
      <c r="A93" s="12"/>
      <c r="B93" s="12" t="s">
        <v>14</v>
      </c>
      <c r="C93" s="12" t="s">
        <v>15</v>
      </c>
      <c r="D93" s="13">
        <v>32836.54</v>
      </c>
      <c r="E93" s="44">
        <f t="shared" si="6"/>
        <v>4358.157807419205</v>
      </c>
      <c r="F93" s="13">
        <v>20000</v>
      </c>
      <c r="G93" s="44">
        <f t="shared" si="7"/>
        <v>2654.456168292521</v>
      </c>
      <c r="H93" s="101">
        <v>-410.3</v>
      </c>
      <c r="I93" s="102"/>
      <c r="J93" s="56">
        <f t="shared" si="8"/>
        <v>-54.45616829252107</v>
      </c>
      <c r="K93" s="41">
        <v>19589.7</v>
      </c>
      <c r="L93" s="46">
        <f t="shared" si="9"/>
        <v>2600</v>
      </c>
      <c r="M93" s="13">
        <v>19589.7</v>
      </c>
      <c r="N93" s="44">
        <f t="shared" si="10"/>
        <v>2600</v>
      </c>
      <c r="O93" s="13">
        <v>19589.7</v>
      </c>
      <c r="P93" s="66">
        <f t="shared" si="11"/>
        <v>2600</v>
      </c>
    </row>
    <row r="94" spans="1:16" ht="20.25">
      <c r="A94" s="12"/>
      <c r="B94" s="12" t="s">
        <v>32</v>
      </c>
      <c r="C94" s="12" t="s">
        <v>33</v>
      </c>
      <c r="D94" s="13">
        <v>32836.54</v>
      </c>
      <c r="E94" s="44">
        <f t="shared" si="6"/>
        <v>4358.157807419205</v>
      </c>
      <c r="F94" s="13">
        <v>20000</v>
      </c>
      <c r="G94" s="44">
        <f t="shared" si="7"/>
        <v>2654.456168292521</v>
      </c>
      <c r="H94" s="101">
        <v>-410.3</v>
      </c>
      <c r="I94" s="102"/>
      <c r="J94" s="56">
        <f t="shared" si="8"/>
        <v>-54.45616829252107</v>
      </c>
      <c r="K94" s="41">
        <v>19589.7</v>
      </c>
      <c r="L94" s="46">
        <f t="shared" si="9"/>
        <v>2600</v>
      </c>
      <c r="M94" s="13">
        <v>19589.7</v>
      </c>
      <c r="N94" s="44">
        <f t="shared" si="10"/>
        <v>2600</v>
      </c>
      <c r="O94" s="13">
        <v>19589.7</v>
      </c>
      <c r="P94" s="66">
        <f t="shared" si="11"/>
        <v>2600</v>
      </c>
    </row>
    <row r="95" spans="1:16" ht="20.25">
      <c r="A95" s="9"/>
      <c r="B95" s="9" t="s">
        <v>34</v>
      </c>
      <c r="C95" s="9" t="s">
        <v>35</v>
      </c>
      <c r="D95" s="5">
        <v>32836.54</v>
      </c>
      <c r="E95" s="44">
        <f t="shared" si="6"/>
        <v>4358.157807419205</v>
      </c>
      <c r="F95" s="5">
        <v>20000</v>
      </c>
      <c r="G95" s="44">
        <f t="shared" si="7"/>
        <v>2654.456168292521</v>
      </c>
      <c r="H95" s="103">
        <v>-410.3</v>
      </c>
      <c r="I95" s="104"/>
      <c r="J95" s="56">
        <f t="shared" si="8"/>
        <v>-54.45616829252107</v>
      </c>
      <c r="K95" s="15">
        <v>19589.7</v>
      </c>
      <c r="L95" s="46">
        <f t="shared" si="9"/>
        <v>2600</v>
      </c>
      <c r="M95" s="5">
        <v>0</v>
      </c>
      <c r="N95" s="44">
        <f t="shared" si="10"/>
        <v>0</v>
      </c>
      <c r="O95" s="5">
        <v>0</v>
      </c>
      <c r="P95" s="66">
        <f t="shared" si="11"/>
        <v>0</v>
      </c>
    </row>
    <row r="96" spans="1:16" ht="20.25">
      <c r="A96" s="12"/>
      <c r="B96" s="12" t="s">
        <v>70</v>
      </c>
      <c r="C96" s="12" t="s">
        <v>71</v>
      </c>
      <c r="D96" s="13">
        <v>26113.1</v>
      </c>
      <c r="E96" s="44">
        <f t="shared" si="6"/>
        <v>3465.8039684119713</v>
      </c>
      <c r="F96" s="13">
        <v>40000</v>
      </c>
      <c r="G96" s="44">
        <f t="shared" si="7"/>
        <v>5308.912336585042</v>
      </c>
      <c r="H96" s="101">
        <v>-67.15</v>
      </c>
      <c r="I96" s="102"/>
      <c r="J96" s="56">
        <f t="shared" si="8"/>
        <v>-8.912336585042139</v>
      </c>
      <c r="K96" s="41">
        <v>39932.85</v>
      </c>
      <c r="L96" s="46">
        <f t="shared" si="9"/>
        <v>5299.999999999999</v>
      </c>
      <c r="M96" s="13">
        <v>39932.85</v>
      </c>
      <c r="N96" s="44">
        <f t="shared" si="10"/>
        <v>5299.999999999999</v>
      </c>
      <c r="O96" s="13">
        <v>39932.85</v>
      </c>
      <c r="P96" s="66">
        <f t="shared" si="11"/>
        <v>5299.999999999999</v>
      </c>
    </row>
    <row r="97" spans="1:16" ht="20.25">
      <c r="A97" s="12"/>
      <c r="B97" s="12" t="s">
        <v>72</v>
      </c>
      <c r="C97" s="12" t="s">
        <v>73</v>
      </c>
      <c r="D97" s="13">
        <v>26113.1</v>
      </c>
      <c r="E97" s="44">
        <f t="shared" si="6"/>
        <v>3465.8039684119713</v>
      </c>
      <c r="F97" s="13">
        <v>40000</v>
      </c>
      <c r="G97" s="44">
        <f t="shared" si="7"/>
        <v>5308.912336585042</v>
      </c>
      <c r="H97" s="101">
        <v>-67.15</v>
      </c>
      <c r="I97" s="102"/>
      <c r="J97" s="56">
        <f t="shared" si="8"/>
        <v>-8.912336585042139</v>
      </c>
      <c r="K97" s="41">
        <v>39932.85</v>
      </c>
      <c r="L97" s="46">
        <f t="shared" si="9"/>
        <v>5299.999999999999</v>
      </c>
      <c r="M97" s="13">
        <v>39932.85</v>
      </c>
      <c r="N97" s="44">
        <f t="shared" si="10"/>
        <v>5299.999999999999</v>
      </c>
      <c r="O97" s="13">
        <v>39932.85</v>
      </c>
      <c r="P97" s="66">
        <f t="shared" si="11"/>
        <v>5299.999999999999</v>
      </c>
    </row>
    <row r="98" spans="1:16" ht="20.25">
      <c r="A98" s="9"/>
      <c r="B98" s="9" t="s">
        <v>76</v>
      </c>
      <c r="C98" s="9" t="s">
        <v>77</v>
      </c>
      <c r="D98" s="5">
        <v>26113.1</v>
      </c>
      <c r="E98" s="44">
        <f t="shared" si="6"/>
        <v>3465.8039684119713</v>
      </c>
      <c r="F98" s="5">
        <v>40000</v>
      </c>
      <c r="G98" s="44">
        <f t="shared" si="7"/>
        <v>5308.912336585042</v>
      </c>
      <c r="H98" s="103">
        <v>-67.15</v>
      </c>
      <c r="I98" s="104"/>
      <c r="J98" s="56">
        <f t="shared" si="8"/>
        <v>-8.912336585042139</v>
      </c>
      <c r="K98" s="15">
        <v>39932.85</v>
      </c>
      <c r="L98" s="46">
        <f t="shared" si="9"/>
        <v>5299.999999999999</v>
      </c>
      <c r="M98" s="5">
        <v>0</v>
      </c>
      <c r="N98" s="44">
        <f t="shared" si="10"/>
        <v>0</v>
      </c>
      <c r="O98" s="5">
        <v>0</v>
      </c>
      <c r="P98" s="66">
        <f t="shared" si="11"/>
        <v>0</v>
      </c>
    </row>
    <row r="99" spans="1:16" ht="12.75">
      <c r="A99" s="10"/>
      <c r="B99" s="96"/>
      <c r="C99" s="87"/>
      <c r="D99" s="11"/>
      <c r="E99" s="44"/>
      <c r="F99" s="11"/>
      <c r="G99" s="44"/>
      <c r="H99" s="97"/>
      <c r="I99" s="70"/>
      <c r="J99" s="56"/>
      <c r="K99" s="42"/>
      <c r="L99" s="46"/>
      <c r="M99" s="11"/>
      <c r="N99" s="44"/>
      <c r="O99" s="11"/>
      <c r="P99" s="66"/>
    </row>
    <row r="100" spans="1:56" s="16" customFormat="1" ht="12.75">
      <c r="A100" s="14" t="s">
        <v>82</v>
      </c>
      <c r="B100" s="92" t="s">
        <v>83</v>
      </c>
      <c r="C100" s="93"/>
      <c r="D100" s="15">
        <v>8935.42</v>
      </c>
      <c r="E100" s="46">
        <f t="shared" si="6"/>
        <v>1185.9340367642178</v>
      </c>
      <c r="F100" s="15">
        <v>16000</v>
      </c>
      <c r="G100" s="46">
        <f t="shared" si="7"/>
        <v>2123.564934634017</v>
      </c>
      <c r="H100" s="94">
        <v>-931</v>
      </c>
      <c r="I100" s="95"/>
      <c r="J100" s="58">
        <f t="shared" si="8"/>
        <v>-123.56493463401685</v>
      </c>
      <c r="K100" s="15">
        <v>15069</v>
      </c>
      <c r="L100" s="46">
        <f t="shared" si="9"/>
        <v>2000</v>
      </c>
      <c r="M100" s="15">
        <v>15069</v>
      </c>
      <c r="N100" s="46">
        <f t="shared" si="10"/>
        <v>2000</v>
      </c>
      <c r="O100" s="15">
        <v>15069</v>
      </c>
      <c r="P100" s="68">
        <f t="shared" si="11"/>
        <v>2000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</row>
    <row r="101" spans="1:16" ht="12.75">
      <c r="A101" s="12"/>
      <c r="B101" s="12" t="s">
        <v>14</v>
      </c>
      <c r="C101" s="12" t="s">
        <v>15</v>
      </c>
      <c r="D101" s="13">
        <v>8935.42</v>
      </c>
      <c r="E101" s="44">
        <f t="shared" si="6"/>
        <v>1185.9340367642178</v>
      </c>
      <c r="F101" s="13">
        <v>16000</v>
      </c>
      <c r="G101" s="44">
        <f t="shared" si="7"/>
        <v>2123.564934634017</v>
      </c>
      <c r="H101" s="73">
        <v>-931</v>
      </c>
      <c r="I101" s="70"/>
      <c r="J101" s="56">
        <f t="shared" si="8"/>
        <v>-123.56493463401685</v>
      </c>
      <c r="K101" s="41">
        <v>15069</v>
      </c>
      <c r="L101" s="46">
        <f t="shared" si="9"/>
        <v>2000</v>
      </c>
      <c r="M101" s="13">
        <v>15069</v>
      </c>
      <c r="N101" s="44">
        <f t="shared" si="10"/>
        <v>2000</v>
      </c>
      <c r="O101" s="13">
        <v>15069</v>
      </c>
      <c r="P101" s="66">
        <f t="shared" si="11"/>
        <v>2000</v>
      </c>
    </row>
    <row r="102" spans="1:16" ht="12.75">
      <c r="A102" s="12"/>
      <c r="B102" s="12" t="s">
        <v>16</v>
      </c>
      <c r="C102" s="12" t="s">
        <v>17</v>
      </c>
      <c r="D102" s="13">
        <v>8935.42</v>
      </c>
      <c r="E102" s="44">
        <f t="shared" si="6"/>
        <v>1185.9340367642178</v>
      </c>
      <c r="F102" s="13">
        <v>16000</v>
      </c>
      <c r="G102" s="44">
        <f t="shared" si="7"/>
        <v>2123.564934634017</v>
      </c>
      <c r="H102" s="73">
        <v>-931</v>
      </c>
      <c r="I102" s="70"/>
      <c r="J102" s="56">
        <f t="shared" si="8"/>
        <v>-123.56493463401685</v>
      </c>
      <c r="K102" s="41">
        <v>15069</v>
      </c>
      <c r="L102" s="46">
        <f t="shared" si="9"/>
        <v>2000</v>
      </c>
      <c r="M102" s="13">
        <v>15069</v>
      </c>
      <c r="N102" s="44">
        <f t="shared" si="10"/>
        <v>2000</v>
      </c>
      <c r="O102" s="13">
        <v>15069</v>
      </c>
      <c r="P102" s="66">
        <f t="shared" si="11"/>
        <v>2000</v>
      </c>
    </row>
    <row r="103" spans="1:16" ht="12.75">
      <c r="A103" s="9"/>
      <c r="B103" s="9" t="s">
        <v>22</v>
      </c>
      <c r="C103" s="9" t="s">
        <v>23</v>
      </c>
      <c r="D103" s="5">
        <v>8935.42</v>
      </c>
      <c r="E103" s="44">
        <f t="shared" si="6"/>
        <v>1185.9340367642178</v>
      </c>
      <c r="F103" s="5">
        <v>16000</v>
      </c>
      <c r="G103" s="44">
        <f t="shared" si="7"/>
        <v>2123.564934634017</v>
      </c>
      <c r="H103" s="69">
        <v>-931</v>
      </c>
      <c r="I103" s="70"/>
      <c r="J103" s="56">
        <f t="shared" si="8"/>
        <v>-123.56493463401685</v>
      </c>
      <c r="K103" s="15">
        <v>15069</v>
      </c>
      <c r="L103" s="46">
        <f t="shared" si="9"/>
        <v>2000</v>
      </c>
      <c r="M103" s="5">
        <v>0</v>
      </c>
      <c r="N103" s="44">
        <f t="shared" si="10"/>
        <v>0</v>
      </c>
      <c r="O103" s="5">
        <v>0</v>
      </c>
      <c r="P103" s="66">
        <f t="shared" si="11"/>
        <v>0</v>
      </c>
    </row>
    <row r="104" spans="1:16" ht="12.75">
      <c r="A104" s="10"/>
      <c r="B104" s="96"/>
      <c r="C104" s="87"/>
      <c r="D104" s="11"/>
      <c r="E104" s="44"/>
      <c r="F104" s="11"/>
      <c r="G104" s="44"/>
      <c r="H104" s="97"/>
      <c r="I104" s="70"/>
      <c r="J104" s="56"/>
      <c r="K104" s="42"/>
      <c r="L104" s="46"/>
      <c r="M104" s="11"/>
      <c r="N104" s="44"/>
      <c r="O104" s="11"/>
      <c r="P104" s="66"/>
    </row>
    <row r="105" spans="1:56" s="16" customFormat="1" ht="12.75">
      <c r="A105" s="14" t="s">
        <v>84</v>
      </c>
      <c r="B105" s="92" t="s">
        <v>85</v>
      </c>
      <c r="C105" s="93"/>
      <c r="D105" s="15">
        <v>2832.89</v>
      </c>
      <c r="E105" s="46">
        <f t="shared" si="6"/>
        <v>375.98911672970996</v>
      </c>
      <c r="F105" s="15">
        <v>4000</v>
      </c>
      <c r="G105" s="46">
        <f t="shared" si="7"/>
        <v>530.8912336585042</v>
      </c>
      <c r="H105" s="94">
        <v>-6.71</v>
      </c>
      <c r="I105" s="95"/>
      <c r="J105" s="58">
        <f t="shared" si="8"/>
        <v>-0.8905700444621407</v>
      </c>
      <c r="K105" s="15">
        <v>3993.29</v>
      </c>
      <c r="L105" s="46">
        <f t="shared" si="9"/>
        <v>530.0006636140421</v>
      </c>
      <c r="M105" s="15">
        <v>3993.29</v>
      </c>
      <c r="N105" s="46">
        <f t="shared" si="10"/>
        <v>530.0006636140421</v>
      </c>
      <c r="O105" s="15">
        <v>3993.29</v>
      </c>
      <c r="P105" s="68">
        <f t="shared" si="11"/>
        <v>530.0006636140421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1:16" ht="12.75">
      <c r="A106" s="12"/>
      <c r="B106" s="12" t="s">
        <v>14</v>
      </c>
      <c r="C106" s="12" t="s">
        <v>15</v>
      </c>
      <c r="D106" s="13">
        <v>2832.89</v>
      </c>
      <c r="E106" s="44">
        <f t="shared" si="6"/>
        <v>375.98911672970996</v>
      </c>
      <c r="F106" s="13">
        <v>4000</v>
      </c>
      <c r="G106" s="44">
        <f t="shared" si="7"/>
        <v>530.8912336585042</v>
      </c>
      <c r="H106" s="73">
        <v>-6.71</v>
      </c>
      <c r="I106" s="70"/>
      <c r="J106" s="56">
        <f t="shared" si="8"/>
        <v>-0.8905700444621407</v>
      </c>
      <c r="K106" s="41">
        <v>3993.29</v>
      </c>
      <c r="L106" s="46">
        <f t="shared" si="9"/>
        <v>530.0006636140421</v>
      </c>
      <c r="M106" s="13">
        <v>3993.29</v>
      </c>
      <c r="N106" s="44">
        <f t="shared" si="10"/>
        <v>530.0006636140421</v>
      </c>
      <c r="O106" s="13">
        <v>3993.29</v>
      </c>
      <c r="P106" s="66">
        <f t="shared" si="11"/>
        <v>530.0006636140421</v>
      </c>
    </row>
    <row r="107" spans="1:16" ht="12.75">
      <c r="A107" s="12"/>
      <c r="B107" s="12" t="s">
        <v>16</v>
      </c>
      <c r="C107" s="12" t="s">
        <v>17</v>
      </c>
      <c r="D107" s="13">
        <v>2832.89</v>
      </c>
      <c r="E107" s="44">
        <f t="shared" si="6"/>
        <v>375.98911672970996</v>
      </c>
      <c r="F107" s="13">
        <v>4000</v>
      </c>
      <c r="G107" s="44">
        <f t="shared" si="7"/>
        <v>530.8912336585042</v>
      </c>
      <c r="H107" s="73">
        <v>-6.71</v>
      </c>
      <c r="I107" s="70"/>
      <c r="J107" s="56">
        <f t="shared" si="8"/>
        <v>-0.8905700444621407</v>
      </c>
      <c r="K107" s="41">
        <v>3993.29</v>
      </c>
      <c r="L107" s="46">
        <f t="shared" si="9"/>
        <v>530.0006636140421</v>
      </c>
      <c r="M107" s="13">
        <v>3993.29</v>
      </c>
      <c r="N107" s="44">
        <f t="shared" si="10"/>
        <v>530.0006636140421</v>
      </c>
      <c r="O107" s="13">
        <v>3993.29</v>
      </c>
      <c r="P107" s="66">
        <f t="shared" si="11"/>
        <v>530.0006636140421</v>
      </c>
    </row>
    <row r="108" spans="1:16" ht="12.75">
      <c r="A108" s="9"/>
      <c r="B108" s="9" t="s">
        <v>24</v>
      </c>
      <c r="C108" s="9" t="s">
        <v>25</v>
      </c>
      <c r="D108" s="5">
        <v>2832.89</v>
      </c>
      <c r="E108" s="44">
        <f t="shared" si="6"/>
        <v>375.98911672970996</v>
      </c>
      <c r="F108" s="5">
        <v>4000</v>
      </c>
      <c r="G108" s="44">
        <f t="shared" si="7"/>
        <v>530.8912336585042</v>
      </c>
      <c r="H108" s="69">
        <v>-6.71</v>
      </c>
      <c r="I108" s="70"/>
      <c r="J108" s="56">
        <f t="shared" si="8"/>
        <v>-0.8905700444621407</v>
      </c>
      <c r="K108" s="15">
        <v>3993.29</v>
      </c>
      <c r="L108" s="46">
        <f t="shared" si="9"/>
        <v>530.0006636140421</v>
      </c>
      <c r="M108" s="5">
        <v>0</v>
      </c>
      <c r="N108" s="44">
        <f t="shared" si="10"/>
        <v>0</v>
      </c>
      <c r="O108" s="5">
        <v>0</v>
      </c>
      <c r="P108" s="66">
        <f t="shared" si="11"/>
        <v>0</v>
      </c>
    </row>
    <row r="109" spans="1:16" ht="12.75">
      <c r="A109" s="10"/>
      <c r="B109" s="96"/>
      <c r="C109" s="87"/>
      <c r="D109" s="11"/>
      <c r="E109" s="44"/>
      <c r="F109" s="11"/>
      <c r="G109" s="44"/>
      <c r="H109" s="97"/>
      <c r="I109" s="70"/>
      <c r="J109" s="56"/>
      <c r="K109" s="42"/>
      <c r="L109" s="46"/>
      <c r="M109" s="11"/>
      <c r="N109" s="44"/>
      <c r="O109" s="11"/>
      <c r="P109" s="66"/>
    </row>
    <row r="110" spans="1:56" s="16" customFormat="1" ht="12.75">
      <c r="A110" s="14" t="s">
        <v>86</v>
      </c>
      <c r="B110" s="92" t="s">
        <v>87</v>
      </c>
      <c r="C110" s="93"/>
      <c r="D110" s="15">
        <v>0</v>
      </c>
      <c r="E110" s="46">
        <f t="shared" si="6"/>
        <v>0</v>
      </c>
      <c r="F110" s="15">
        <v>40000</v>
      </c>
      <c r="G110" s="46">
        <f t="shared" si="7"/>
        <v>5308.912336585042</v>
      </c>
      <c r="H110" s="94">
        <v>-40000</v>
      </c>
      <c r="I110" s="95"/>
      <c r="J110" s="58">
        <f t="shared" si="8"/>
        <v>-5308.912336585042</v>
      </c>
      <c r="K110" s="15">
        <v>0</v>
      </c>
      <c r="L110" s="46">
        <f t="shared" si="9"/>
        <v>0</v>
      </c>
      <c r="M110" s="15">
        <v>0</v>
      </c>
      <c r="N110" s="46">
        <f t="shared" si="10"/>
        <v>0</v>
      </c>
      <c r="O110" s="15">
        <v>0</v>
      </c>
      <c r="P110" s="68">
        <f t="shared" si="11"/>
        <v>0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spans="1:16" ht="12.75">
      <c r="A111" s="12"/>
      <c r="B111" s="12" t="s">
        <v>14</v>
      </c>
      <c r="C111" s="12" t="s">
        <v>15</v>
      </c>
      <c r="D111" s="13">
        <v>0</v>
      </c>
      <c r="E111" s="44">
        <f t="shared" si="6"/>
        <v>0</v>
      </c>
      <c r="F111" s="13">
        <v>40000</v>
      </c>
      <c r="G111" s="44">
        <f t="shared" si="7"/>
        <v>5308.912336585042</v>
      </c>
      <c r="H111" s="73">
        <v>-40000</v>
      </c>
      <c r="I111" s="70"/>
      <c r="J111" s="56">
        <f t="shared" si="8"/>
        <v>-5308.912336585042</v>
      </c>
      <c r="K111" s="41">
        <v>0</v>
      </c>
      <c r="L111" s="46">
        <f t="shared" si="9"/>
        <v>0</v>
      </c>
      <c r="M111" s="13">
        <v>0</v>
      </c>
      <c r="N111" s="44">
        <f t="shared" si="10"/>
        <v>0</v>
      </c>
      <c r="O111" s="13">
        <v>0</v>
      </c>
      <c r="P111" s="66">
        <f t="shared" si="11"/>
        <v>0</v>
      </c>
    </row>
    <row r="112" spans="1:16" ht="12.75">
      <c r="A112" s="12"/>
      <c r="B112" s="12" t="s">
        <v>40</v>
      </c>
      <c r="C112" s="12" t="s">
        <v>41</v>
      </c>
      <c r="D112" s="13">
        <v>0</v>
      </c>
      <c r="E112" s="44">
        <f t="shared" si="6"/>
        <v>0</v>
      </c>
      <c r="F112" s="13">
        <v>37950</v>
      </c>
      <c r="G112" s="44">
        <f t="shared" si="7"/>
        <v>5036.830579335058</v>
      </c>
      <c r="H112" s="73">
        <v>-37950</v>
      </c>
      <c r="I112" s="70"/>
      <c r="J112" s="56">
        <f t="shared" si="8"/>
        <v>-5036.830579335058</v>
      </c>
      <c r="K112" s="41">
        <v>0</v>
      </c>
      <c r="L112" s="46">
        <f t="shared" si="9"/>
        <v>0</v>
      </c>
      <c r="M112" s="13">
        <v>0</v>
      </c>
      <c r="N112" s="44">
        <f t="shared" si="10"/>
        <v>0</v>
      </c>
      <c r="O112" s="13">
        <v>0</v>
      </c>
      <c r="P112" s="66">
        <f t="shared" si="11"/>
        <v>0</v>
      </c>
    </row>
    <row r="113" spans="1:16" ht="12.75">
      <c r="A113" s="9"/>
      <c r="B113" s="9" t="s">
        <v>42</v>
      </c>
      <c r="C113" s="9" t="s">
        <v>43</v>
      </c>
      <c r="D113" s="5">
        <v>0</v>
      </c>
      <c r="E113" s="44">
        <f t="shared" si="6"/>
        <v>0</v>
      </c>
      <c r="F113" s="5">
        <v>30000</v>
      </c>
      <c r="G113" s="44">
        <f t="shared" si="7"/>
        <v>3981.684252438781</v>
      </c>
      <c r="H113" s="69">
        <v>-30000</v>
      </c>
      <c r="I113" s="70"/>
      <c r="J113" s="56">
        <f t="shared" si="8"/>
        <v>-3981.684252438781</v>
      </c>
      <c r="K113" s="15">
        <v>0</v>
      </c>
      <c r="L113" s="46">
        <f t="shared" si="9"/>
        <v>0</v>
      </c>
      <c r="M113" s="5">
        <v>0</v>
      </c>
      <c r="N113" s="44">
        <f t="shared" si="10"/>
        <v>0</v>
      </c>
      <c r="O113" s="5">
        <v>0</v>
      </c>
      <c r="P113" s="66">
        <f t="shared" si="11"/>
        <v>0</v>
      </c>
    </row>
    <row r="114" spans="1:16" ht="12.75">
      <c r="A114" s="9"/>
      <c r="B114" s="9" t="s">
        <v>44</v>
      </c>
      <c r="C114" s="9" t="s">
        <v>45</v>
      </c>
      <c r="D114" s="5">
        <v>0</v>
      </c>
      <c r="E114" s="44">
        <f t="shared" si="6"/>
        <v>0</v>
      </c>
      <c r="F114" s="5">
        <v>3000</v>
      </c>
      <c r="G114" s="44">
        <f t="shared" si="7"/>
        <v>398.1684252438781</v>
      </c>
      <c r="H114" s="69">
        <v>-3000</v>
      </c>
      <c r="I114" s="70"/>
      <c r="J114" s="56">
        <f t="shared" si="8"/>
        <v>-398.1684252438781</v>
      </c>
      <c r="K114" s="15">
        <v>0</v>
      </c>
      <c r="L114" s="46">
        <f t="shared" si="9"/>
        <v>0</v>
      </c>
      <c r="M114" s="5">
        <v>0</v>
      </c>
      <c r="N114" s="44">
        <f t="shared" si="10"/>
        <v>0</v>
      </c>
      <c r="O114" s="5">
        <v>0</v>
      </c>
      <c r="P114" s="66">
        <f t="shared" si="11"/>
        <v>0</v>
      </c>
    </row>
    <row r="115" spans="1:16" ht="12.75">
      <c r="A115" s="9"/>
      <c r="B115" s="9" t="s">
        <v>46</v>
      </c>
      <c r="C115" s="9" t="s">
        <v>47</v>
      </c>
      <c r="D115" s="5">
        <v>0</v>
      </c>
      <c r="E115" s="44">
        <f t="shared" si="6"/>
        <v>0</v>
      </c>
      <c r="F115" s="5">
        <v>4950</v>
      </c>
      <c r="G115" s="44">
        <f t="shared" si="7"/>
        <v>656.9779016523989</v>
      </c>
      <c r="H115" s="69">
        <v>-4950</v>
      </c>
      <c r="I115" s="70"/>
      <c r="J115" s="56">
        <f t="shared" si="8"/>
        <v>-656.9779016523989</v>
      </c>
      <c r="K115" s="15">
        <v>0</v>
      </c>
      <c r="L115" s="46">
        <f t="shared" si="9"/>
        <v>0</v>
      </c>
      <c r="M115" s="5">
        <v>0</v>
      </c>
      <c r="N115" s="44">
        <f t="shared" si="10"/>
        <v>0</v>
      </c>
      <c r="O115" s="5">
        <v>0</v>
      </c>
      <c r="P115" s="66">
        <f t="shared" si="11"/>
        <v>0</v>
      </c>
    </row>
    <row r="116" spans="1:16" ht="12.75">
      <c r="A116" s="12"/>
      <c r="B116" s="12" t="s">
        <v>16</v>
      </c>
      <c r="C116" s="12" t="s">
        <v>17</v>
      </c>
      <c r="D116" s="13">
        <v>0</v>
      </c>
      <c r="E116" s="44">
        <f t="shared" si="6"/>
        <v>0</v>
      </c>
      <c r="F116" s="13">
        <v>2050</v>
      </c>
      <c r="G116" s="44">
        <f t="shared" si="7"/>
        <v>272.0817572499834</v>
      </c>
      <c r="H116" s="73">
        <v>-2050</v>
      </c>
      <c r="I116" s="70"/>
      <c r="J116" s="56">
        <f t="shared" si="8"/>
        <v>-272.0817572499834</v>
      </c>
      <c r="K116" s="41">
        <v>0</v>
      </c>
      <c r="L116" s="46">
        <f t="shared" si="9"/>
        <v>0</v>
      </c>
      <c r="M116" s="13">
        <v>0</v>
      </c>
      <c r="N116" s="44">
        <f t="shared" si="10"/>
        <v>0</v>
      </c>
      <c r="O116" s="13">
        <v>0</v>
      </c>
      <c r="P116" s="66">
        <f t="shared" si="11"/>
        <v>0</v>
      </c>
    </row>
    <row r="117" spans="1:16" ht="12.75">
      <c r="A117" s="9"/>
      <c r="B117" s="9" t="s">
        <v>18</v>
      </c>
      <c r="C117" s="9" t="s">
        <v>19</v>
      </c>
      <c r="D117" s="5">
        <v>0</v>
      </c>
      <c r="E117" s="44">
        <f t="shared" si="6"/>
        <v>0</v>
      </c>
      <c r="F117" s="5">
        <v>2050</v>
      </c>
      <c r="G117" s="44">
        <f t="shared" si="7"/>
        <v>272.0817572499834</v>
      </c>
      <c r="H117" s="69">
        <v>-2050</v>
      </c>
      <c r="I117" s="70"/>
      <c r="J117" s="56">
        <f t="shared" si="8"/>
        <v>-272.0817572499834</v>
      </c>
      <c r="K117" s="15">
        <v>0</v>
      </c>
      <c r="L117" s="46">
        <f t="shared" si="9"/>
        <v>0</v>
      </c>
      <c r="M117" s="5">
        <v>0</v>
      </c>
      <c r="N117" s="44">
        <f t="shared" si="10"/>
        <v>0</v>
      </c>
      <c r="O117" s="5">
        <v>0</v>
      </c>
      <c r="P117" s="66">
        <f t="shared" si="11"/>
        <v>0</v>
      </c>
    </row>
    <row r="118" spans="1:16" ht="12.75">
      <c r="A118" s="10"/>
      <c r="B118" s="96"/>
      <c r="C118" s="87"/>
      <c r="D118" s="11"/>
      <c r="E118" s="44"/>
      <c r="F118" s="11"/>
      <c r="G118" s="44"/>
      <c r="H118" s="97"/>
      <c r="I118" s="70"/>
      <c r="J118" s="56"/>
      <c r="K118" s="42"/>
      <c r="L118" s="46"/>
      <c r="M118" s="11"/>
      <c r="N118" s="44"/>
      <c r="O118" s="11"/>
      <c r="P118" s="66"/>
    </row>
    <row r="119" spans="1:56" s="16" customFormat="1" ht="12.75">
      <c r="A119" s="14" t="s">
        <v>88</v>
      </c>
      <c r="B119" s="92" t="s">
        <v>89</v>
      </c>
      <c r="C119" s="93"/>
      <c r="D119" s="15">
        <v>0</v>
      </c>
      <c r="E119" s="46">
        <f t="shared" si="6"/>
        <v>0</v>
      </c>
      <c r="F119" s="15">
        <v>0</v>
      </c>
      <c r="G119" s="46">
        <f t="shared" si="7"/>
        <v>0</v>
      </c>
      <c r="H119" s="94">
        <v>2034.32</v>
      </c>
      <c r="I119" s="95"/>
      <c r="J119" s="58">
        <f t="shared" si="8"/>
        <v>270.000663614042</v>
      </c>
      <c r="K119" s="15">
        <v>2034.32</v>
      </c>
      <c r="L119" s="46">
        <f t="shared" si="9"/>
        <v>270.000663614042</v>
      </c>
      <c r="M119" s="15">
        <v>2034.32</v>
      </c>
      <c r="N119" s="46">
        <f t="shared" si="10"/>
        <v>270.000663614042</v>
      </c>
      <c r="O119" s="15">
        <v>2034.32</v>
      </c>
      <c r="P119" s="68">
        <f t="shared" si="11"/>
        <v>270.000663614042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16" ht="12.75">
      <c r="A120" s="12"/>
      <c r="B120" s="12" t="s">
        <v>14</v>
      </c>
      <c r="C120" s="12" t="s">
        <v>15</v>
      </c>
      <c r="D120" s="13">
        <v>0</v>
      </c>
      <c r="E120" s="44">
        <f t="shared" si="6"/>
        <v>0</v>
      </c>
      <c r="F120" s="13">
        <v>0</v>
      </c>
      <c r="G120" s="44">
        <f t="shared" si="7"/>
        <v>0</v>
      </c>
      <c r="H120" s="73">
        <v>2034.32</v>
      </c>
      <c r="I120" s="70"/>
      <c r="J120" s="56">
        <f t="shared" si="8"/>
        <v>270.000663614042</v>
      </c>
      <c r="K120" s="41">
        <v>2034.32</v>
      </c>
      <c r="L120" s="46">
        <f t="shared" si="9"/>
        <v>270.000663614042</v>
      </c>
      <c r="M120" s="13">
        <v>2034.32</v>
      </c>
      <c r="N120" s="44">
        <f t="shared" si="10"/>
        <v>270.000663614042</v>
      </c>
      <c r="O120" s="13">
        <v>2034.32</v>
      </c>
      <c r="P120" s="66">
        <f t="shared" si="11"/>
        <v>270.000663614042</v>
      </c>
    </row>
    <row r="121" spans="1:16" ht="12.75">
      <c r="A121" s="12"/>
      <c r="B121" s="12" t="s">
        <v>16</v>
      </c>
      <c r="C121" s="12" t="s">
        <v>17</v>
      </c>
      <c r="D121" s="13">
        <v>0</v>
      </c>
      <c r="E121" s="44">
        <f t="shared" si="6"/>
        <v>0</v>
      </c>
      <c r="F121" s="13">
        <v>0</v>
      </c>
      <c r="G121" s="44">
        <f t="shared" si="7"/>
        <v>0</v>
      </c>
      <c r="H121" s="73">
        <v>2034.32</v>
      </c>
      <c r="I121" s="70"/>
      <c r="J121" s="56">
        <f t="shared" si="8"/>
        <v>270.000663614042</v>
      </c>
      <c r="K121" s="41">
        <v>2034.32</v>
      </c>
      <c r="L121" s="46">
        <f t="shared" si="9"/>
        <v>270.000663614042</v>
      </c>
      <c r="M121" s="13">
        <v>2034.32</v>
      </c>
      <c r="N121" s="44">
        <f t="shared" si="10"/>
        <v>270.000663614042</v>
      </c>
      <c r="O121" s="13">
        <v>2034.32</v>
      </c>
      <c r="P121" s="66">
        <f t="shared" si="11"/>
        <v>270.000663614042</v>
      </c>
    </row>
    <row r="122" spans="1:16" ht="12.75">
      <c r="A122" s="9"/>
      <c r="B122" s="9" t="s">
        <v>20</v>
      </c>
      <c r="C122" s="9" t="s">
        <v>21</v>
      </c>
      <c r="D122" s="5">
        <v>0</v>
      </c>
      <c r="E122" s="44">
        <f t="shared" si="6"/>
        <v>0</v>
      </c>
      <c r="F122" s="5">
        <v>0</v>
      </c>
      <c r="G122" s="44">
        <f t="shared" si="7"/>
        <v>0</v>
      </c>
      <c r="H122" s="69">
        <v>2034.32</v>
      </c>
      <c r="I122" s="70"/>
      <c r="J122" s="56">
        <f t="shared" si="8"/>
        <v>270.000663614042</v>
      </c>
      <c r="K122" s="15">
        <v>2034.32</v>
      </c>
      <c r="L122" s="46">
        <f t="shared" si="9"/>
        <v>270.000663614042</v>
      </c>
      <c r="M122" s="5">
        <v>0</v>
      </c>
      <c r="N122" s="44">
        <f t="shared" si="10"/>
        <v>0</v>
      </c>
      <c r="O122" s="5">
        <v>0</v>
      </c>
      <c r="P122" s="66">
        <f t="shared" si="11"/>
        <v>0</v>
      </c>
    </row>
    <row r="123" spans="1:16" ht="12.75">
      <c r="A123" s="10"/>
      <c r="B123" s="96"/>
      <c r="C123" s="87"/>
      <c r="D123" s="11"/>
      <c r="E123" s="44"/>
      <c r="F123" s="11"/>
      <c r="G123" s="44"/>
      <c r="H123" s="97"/>
      <c r="I123" s="70"/>
      <c r="J123" s="56"/>
      <c r="K123" s="42"/>
      <c r="L123" s="46"/>
      <c r="M123" s="11"/>
      <c r="N123" s="44"/>
      <c r="O123" s="11"/>
      <c r="P123" s="66"/>
    </row>
    <row r="124" spans="1:56" s="16" customFormat="1" ht="12.75">
      <c r="A124" s="14" t="s">
        <v>90</v>
      </c>
      <c r="B124" s="92" t="s">
        <v>91</v>
      </c>
      <c r="C124" s="93"/>
      <c r="D124" s="15">
        <v>0</v>
      </c>
      <c r="E124" s="46">
        <f t="shared" si="6"/>
        <v>0</v>
      </c>
      <c r="F124" s="15">
        <v>7000</v>
      </c>
      <c r="G124" s="46">
        <f t="shared" si="7"/>
        <v>929.0596589023824</v>
      </c>
      <c r="H124" s="94">
        <v>7.09</v>
      </c>
      <c r="I124" s="95"/>
      <c r="J124" s="58">
        <f t="shared" si="8"/>
        <v>0.9410047116596987</v>
      </c>
      <c r="K124" s="15">
        <v>7007.09</v>
      </c>
      <c r="L124" s="46">
        <f t="shared" si="9"/>
        <v>930.0006636140421</v>
      </c>
      <c r="M124" s="15">
        <v>7007.09</v>
      </c>
      <c r="N124" s="46">
        <f t="shared" si="10"/>
        <v>930.0006636140421</v>
      </c>
      <c r="O124" s="15">
        <v>7007.09</v>
      </c>
      <c r="P124" s="68">
        <f t="shared" si="11"/>
        <v>930.0006636140421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</row>
    <row r="125" spans="1:16" ht="12.75">
      <c r="A125" s="12"/>
      <c r="B125" s="12" t="s">
        <v>14</v>
      </c>
      <c r="C125" s="12" t="s">
        <v>15</v>
      </c>
      <c r="D125" s="13">
        <v>0</v>
      </c>
      <c r="E125" s="44">
        <f t="shared" si="6"/>
        <v>0</v>
      </c>
      <c r="F125" s="13">
        <v>7000</v>
      </c>
      <c r="G125" s="44">
        <f t="shared" si="7"/>
        <v>929.0596589023824</v>
      </c>
      <c r="H125" s="73">
        <v>7.09</v>
      </c>
      <c r="I125" s="70"/>
      <c r="J125" s="56">
        <f t="shared" si="8"/>
        <v>0.9410047116596987</v>
      </c>
      <c r="K125" s="41">
        <v>7007.09</v>
      </c>
      <c r="L125" s="46">
        <f t="shared" si="9"/>
        <v>930.0006636140421</v>
      </c>
      <c r="M125" s="13">
        <v>7007.09</v>
      </c>
      <c r="N125" s="44">
        <f t="shared" si="10"/>
        <v>930.0006636140421</v>
      </c>
      <c r="O125" s="13">
        <v>7007.09</v>
      </c>
      <c r="P125" s="66">
        <f t="shared" si="11"/>
        <v>930.0006636140421</v>
      </c>
    </row>
    <row r="126" spans="1:16" ht="12.75">
      <c r="A126" s="12"/>
      <c r="B126" s="12" t="s">
        <v>16</v>
      </c>
      <c r="C126" s="12" t="s">
        <v>17</v>
      </c>
      <c r="D126" s="13">
        <v>0</v>
      </c>
      <c r="E126" s="44">
        <f t="shared" si="6"/>
        <v>0</v>
      </c>
      <c r="F126" s="13">
        <v>7000</v>
      </c>
      <c r="G126" s="44">
        <f t="shared" si="7"/>
        <v>929.0596589023824</v>
      </c>
      <c r="H126" s="73">
        <v>7.09</v>
      </c>
      <c r="I126" s="70"/>
      <c r="J126" s="56">
        <f t="shared" si="8"/>
        <v>0.9410047116596987</v>
      </c>
      <c r="K126" s="41">
        <v>7007.09</v>
      </c>
      <c r="L126" s="46">
        <f t="shared" si="9"/>
        <v>930.0006636140421</v>
      </c>
      <c r="M126" s="13">
        <v>7007.09</v>
      </c>
      <c r="N126" s="44">
        <f t="shared" si="10"/>
        <v>930.0006636140421</v>
      </c>
      <c r="O126" s="13">
        <v>7007.09</v>
      </c>
      <c r="P126" s="66">
        <f t="shared" si="11"/>
        <v>930.0006636140421</v>
      </c>
    </row>
    <row r="127" spans="1:16" ht="12.75">
      <c r="A127" s="9"/>
      <c r="B127" s="9" t="s">
        <v>24</v>
      </c>
      <c r="C127" s="9" t="s">
        <v>25</v>
      </c>
      <c r="D127" s="5">
        <v>0</v>
      </c>
      <c r="E127" s="44">
        <f t="shared" si="6"/>
        <v>0</v>
      </c>
      <c r="F127" s="5">
        <v>7000</v>
      </c>
      <c r="G127" s="44">
        <f t="shared" si="7"/>
        <v>929.0596589023824</v>
      </c>
      <c r="H127" s="69">
        <v>7.09</v>
      </c>
      <c r="I127" s="70"/>
      <c r="J127" s="56">
        <f t="shared" si="8"/>
        <v>0.9410047116596987</v>
      </c>
      <c r="K127" s="15">
        <v>7007.09</v>
      </c>
      <c r="L127" s="46">
        <f t="shared" si="9"/>
        <v>930.0006636140421</v>
      </c>
      <c r="M127" s="5">
        <v>0</v>
      </c>
      <c r="N127" s="44">
        <f t="shared" si="10"/>
        <v>0</v>
      </c>
      <c r="O127" s="5">
        <v>0</v>
      </c>
      <c r="P127" s="66">
        <f t="shared" si="11"/>
        <v>0</v>
      </c>
    </row>
    <row r="128" spans="1:16" ht="12.75">
      <c r="A128" s="10"/>
      <c r="B128" s="96"/>
      <c r="C128" s="87"/>
      <c r="D128" s="11"/>
      <c r="E128" s="44"/>
      <c r="F128" s="11"/>
      <c r="G128" s="44"/>
      <c r="H128" s="97"/>
      <c r="I128" s="70"/>
      <c r="J128" s="56"/>
      <c r="K128" s="42"/>
      <c r="L128" s="46"/>
      <c r="M128" s="11"/>
      <c r="N128" s="44"/>
      <c r="O128" s="11"/>
      <c r="P128" s="66"/>
    </row>
    <row r="129" spans="1:56" s="16" customFormat="1" ht="12.75">
      <c r="A129" s="14" t="s">
        <v>92</v>
      </c>
      <c r="B129" s="92" t="s">
        <v>93</v>
      </c>
      <c r="C129" s="93"/>
      <c r="D129" s="15">
        <v>6771.39</v>
      </c>
      <c r="E129" s="46">
        <f t="shared" si="6"/>
        <v>898.7178976707147</v>
      </c>
      <c r="F129" s="15">
        <v>8000</v>
      </c>
      <c r="G129" s="46">
        <f t="shared" si="7"/>
        <v>1061.7824673170085</v>
      </c>
      <c r="H129" s="94">
        <v>-465.5</v>
      </c>
      <c r="I129" s="95"/>
      <c r="J129" s="58">
        <f t="shared" si="8"/>
        <v>-61.782467317008425</v>
      </c>
      <c r="K129" s="15">
        <v>7534.5</v>
      </c>
      <c r="L129" s="46">
        <f t="shared" si="9"/>
        <v>1000</v>
      </c>
      <c r="M129" s="15">
        <v>7534.5</v>
      </c>
      <c r="N129" s="46">
        <f t="shared" si="10"/>
        <v>1000</v>
      </c>
      <c r="O129" s="15">
        <v>7534.5</v>
      </c>
      <c r="P129" s="68">
        <f t="shared" si="11"/>
        <v>1000</v>
      </c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</row>
    <row r="130" spans="1:16" ht="12.75">
      <c r="A130" s="12"/>
      <c r="B130" s="12" t="s">
        <v>14</v>
      </c>
      <c r="C130" s="12" t="s">
        <v>15</v>
      </c>
      <c r="D130" s="13">
        <v>6771.39</v>
      </c>
      <c r="E130" s="44">
        <f t="shared" si="6"/>
        <v>898.7178976707147</v>
      </c>
      <c r="F130" s="13">
        <v>8000</v>
      </c>
      <c r="G130" s="44">
        <f t="shared" si="7"/>
        <v>1061.7824673170085</v>
      </c>
      <c r="H130" s="73">
        <v>-465.5</v>
      </c>
      <c r="I130" s="70"/>
      <c r="J130" s="56">
        <f t="shared" si="8"/>
        <v>-61.782467317008425</v>
      </c>
      <c r="K130" s="41">
        <v>7534.5</v>
      </c>
      <c r="L130" s="46">
        <f t="shared" si="9"/>
        <v>1000</v>
      </c>
      <c r="M130" s="13">
        <v>7534.5</v>
      </c>
      <c r="N130" s="44">
        <f t="shared" si="10"/>
        <v>1000</v>
      </c>
      <c r="O130" s="13">
        <v>7534.5</v>
      </c>
      <c r="P130" s="66">
        <f t="shared" si="11"/>
        <v>1000</v>
      </c>
    </row>
    <row r="131" spans="1:16" ht="12.75">
      <c r="A131" s="12"/>
      <c r="B131" s="12" t="s">
        <v>16</v>
      </c>
      <c r="C131" s="12" t="s">
        <v>17</v>
      </c>
      <c r="D131" s="13">
        <v>6771.39</v>
      </c>
      <c r="E131" s="44">
        <f t="shared" si="6"/>
        <v>898.7178976707147</v>
      </c>
      <c r="F131" s="13">
        <v>8000</v>
      </c>
      <c r="G131" s="44">
        <f t="shared" si="7"/>
        <v>1061.7824673170085</v>
      </c>
      <c r="H131" s="73">
        <v>-465.5</v>
      </c>
      <c r="I131" s="70"/>
      <c r="J131" s="56">
        <f t="shared" si="8"/>
        <v>-61.782467317008425</v>
      </c>
      <c r="K131" s="41">
        <v>7534.5</v>
      </c>
      <c r="L131" s="46">
        <f t="shared" si="9"/>
        <v>1000</v>
      </c>
      <c r="M131" s="13">
        <v>7534.5</v>
      </c>
      <c r="N131" s="44">
        <f t="shared" si="10"/>
        <v>1000</v>
      </c>
      <c r="O131" s="13">
        <v>7534.5</v>
      </c>
      <c r="P131" s="66">
        <f t="shared" si="11"/>
        <v>1000</v>
      </c>
    </row>
    <row r="132" spans="1:16" ht="12.75">
      <c r="A132" s="9"/>
      <c r="B132" s="9" t="s">
        <v>20</v>
      </c>
      <c r="C132" s="9" t="s">
        <v>21</v>
      </c>
      <c r="D132" s="5">
        <v>6771.39</v>
      </c>
      <c r="E132" s="44">
        <f aca="true" t="shared" si="12" ref="E132:E195">D132/$A$3</f>
        <v>898.7178976707147</v>
      </c>
      <c r="F132" s="5">
        <v>8000</v>
      </c>
      <c r="G132" s="44">
        <f aca="true" t="shared" si="13" ref="G132:G195">F132/$A$3</f>
        <v>1061.7824673170085</v>
      </c>
      <c r="H132" s="69">
        <v>-465.5</v>
      </c>
      <c r="I132" s="70"/>
      <c r="J132" s="56">
        <f aca="true" t="shared" si="14" ref="J132:J195">H132/$A$3</f>
        <v>-61.782467317008425</v>
      </c>
      <c r="K132" s="15">
        <v>7534.5</v>
      </c>
      <c r="L132" s="46">
        <f aca="true" t="shared" si="15" ref="L132:L195">K132/$A$3</f>
        <v>1000</v>
      </c>
      <c r="M132" s="5">
        <v>0</v>
      </c>
      <c r="N132" s="44">
        <f aca="true" t="shared" si="16" ref="N132:N195">M132/$A$3</f>
        <v>0</v>
      </c>
      <c r="O132" s="5">
        <v>0</v>
      </c>
      <c r="P132" s="66">
        <f aca="true" t="shared" si="17" ref="P132:P195">O132/$A$3</f>
        <v>0</v>
      </c>
    </row>
    <row r="133" spans="1:16" ht="12.75">
      <c r="A133" s="9"/>
      <c r="B133" s="84"/>
      <c r="C133" s="85"/>
      <c r="D133" s="5"/>
      <c r="E133" s="44"/>
      <c r="F133" s="5"/>
      <c r="G133" s="44"/>
      <c r="H133" s="71"/>
      <c r="I133" s="72"/>
      <c r="J133" s="56"/>
      <c r="K133" s="15"/>
      <c r="L133" s="46"/>
      <c r="M133" s="5"/>
      <c r="N133" s="44"/>
      <c r="O133" s="5"/>
      <c r="P133" s="66"/>
    </row>
    <row r="134" spans="1:16" s="3" customFormat="1" ht="12.75">
      <c r="A134" s="12" t="s">
        <v>94</v>
      </c>
      <c r="B134" s="88" t="s">
        <v>53</v>
      </c>
      <c r="C134" s="77"/>
      <c r="D134" s="13">
        <v>297</v>
      </c>
      <c r="E134" s="45">
        <f t="shared" si="12"/>
        <v>39.418674099143935</v>
      </c>
      <c r="F134" s="13">
        <v>5900</v>
      </c>
      <c r="G134" s="45">
        <f t="shared" si="13"/>
        <v>783.0645696462936</v>
      </c>
      <c r="H134" s="73">
        <v>10630.7</v>
      </c>
      <c r="I134" s="74"/>
      <c r="J134" s="57">
        <f t="shared" si="14"/>
        <v>1410.9363594133652</v>
      </c>
      <c r="K134" s="41">
        <v>16530.7</v>
      </c>
      <c r="L134" s="60">
        <f t="shared" si="15"/>
        <v>2194.000929059659</v>
      </c>
      <c r="M134" s="13">
        <v>527.42</v>
      </c>
      <c r="N134" s="45">
        <f t="shared" si="16"/>
        <v>70.00066361404207</v>
      </c>
      <c r="O134" s="13">
        <v>527.42</v>
      </c>
      <c r="P134" s="67">
        <f t="shared" si="17"/>
        <v>70.00066361404207</v>
      </c>
    </row>
    <row r="135" spans="1:16" ht="12.75">
      <c r="A135" s="10"/>
      <c r="B135" s="96"/>
      <c r="C135" s="87"/>
      <c r="D135" s="11"/>
      <c r="E135" s="44"/>
      <c r="F135" s="11"/>
      <c r="G135" s="44"/>
      <c r="H135" s="97"/>
      <c r="I135" s="70"/>
      <c r="J135" s="56"/>
      <c r="K135" s="42"/>
      <c r="L135" s="46"/>
      <c r="M135" s="11"/>
      <c r="N135" s="44"/>
      <c r="O135" s="11"/>
      <c r="P135" s="66"/>
    </row>
    <row r="136" spans="1:56" s="16" customFormat="1" ht="12.75">
      <c r="A136" s="14" t="s">
        <v>95</v>
      </c>
      <c r="B136" s="92" t="s">
        <v>96</v>
      </c>
      <c r="C136" s="93"/>
      <c r="D136" s="15">
        <v>0</v>
      </c>
      <c r="E136" s="46">
        <f t="shared" si="12"/>
        <v>0</v>
      </c>
      <c r="F136" s="15">
        <v>5400</v>
      </c>
      <c r="G136" s="46">
        <f t="shared" si="13"/>
        <v>716.7031654389807</v>
      </c>
      <c r="H136" s="94">
        <v>10603.28</v>
      </c>
      <c r="I136" s="95"/>
      <c r="J136" s="58">
        <f t="shared" si="14"/>
        <v>1407.2971000066361</v>
      </c>
      <c r="K136" s="15">
        <v>16003.28</v>
      </c>
      <c r="L136" s="46">
        <f t="shared" si="15"/>
        <v>2124.0002654456166</v>
      </c>
      <c r="M136" s="15">
        <v>0</v>
      </c>
      <c r="N136" s="46">
        <f t="shared" si="16"/>
        <v>0</v>
      </c>
      <c r="O136" s="15">
        <v>0</v>
      </c>
      <c r="P136" s="68">
        <f t="shared" si="17"/>
        <v>0</v>
      </c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1:16" ht="12.75">
      <c r="A137" s="12"/>
      <c r="B137" s="12" t="s">
        <v>14</v>
      </c>
      <c r="C137" s="12" t="s">
        <v>15</v>
      </c>
      <c r="D137" s="13">
        <v>0</v>
      </c>
      <c r="E137" s="44">
        <f t="shared" si="12"/>
        <v>0</v>
      </c>
      <c r="F137" s="13">
        <v>5400</v>
      </c>
      <c r="G137" s="44">
        <f t="shared" si="13"/>
        <v>716.7031654389807</v>
      </c>
      <c r="H137" s="73">
        <v>10603.28</v>
      </c>
      <c r="I137" s="70"/>
      <c r="J137" s="56">
        <f t="shared" si="14"/>
        <v>1407.2971000066361</v>
      </c>
      <c r="K137" s="41">
        <v>16003.28</v>
      </c>
      <c r="L137" s="46">
        <f t="shared" si="15"/>
        <v>2124.0002654456166</v>
      </c>
      <c r="M137" s="13">
        <v>0</v>
      </c>
      <c r="N137" s="44">
        <f t="shared" si="16"/>
        <v>0</v>
      </c>
      <c r="O137" s="13">
        <v>0</v>
      </c>
      <c r="P137" s="66">
        <f t="shared" si="17"/>
        <v>0</v>
      </c>
    </row>
    <row r="138" spans="1:16" ht="12.75">
      <c r="A138" s="12"/>
      <c r="B138" s="12" t="s">
        <v>40</v>
      </c>
      <c r="C138" s="12" t="s">
        <v>41</v>
      </c>
      <c r="D138" s="13">
        <v>0</v>
      </c>
      <c r="E138" s="44">
        <f t="shared" si="12"/>
        <v>0</v>
      </c>
      <c r="F138" s="13">
        <v>4995</v>
      </c>
      <c r="G138" s="44">
        <f t="shared" si="13"/>
        <v>662.9504280310571</v>
      </c>
      <c r="H138" s="73">
        <v>10556.21</v>
      </c>
      <c r="I138" s="70"/>
      <c r="J138" s="56">
        <f t="shared" si="14"/>
        <v>1401.0498374145595</v>
      </c>
      <c r="K138" s="41">
        <v>15551.21</v>
      </c>
      <c r="L138" s="46">
        <f t="shared" si="15"/>
        <v>2064.0002654456166</v>
      </c>
      <c r="M138" s="13">
        <v>0</v>
      </c>
      <c r="N138" s="44">
        <f t="shared" si="16"/>
        <v>0</v>
      </c>
      <c r="O138" s="13">
        <v>0</v>
      </c>
      <c r="P138" s="66">
        <f t="shared" si="17"/>
        <v>0</v>
      </c>
    </row>
    <row r="139" spans="1:16" ht="12.75">
      <c r="A139" s="9"/>
      <c r="B139" s="9" t="s">
        <v>42</v>
      </c>
      <c r="C139" s="9" t="s">
        <v>43</v>
      </c>
      <c r="D139" s="5">
        <v>0</v>
      </c>
      <c r="E139" s="44">
        <f t="shared" si="12"/>
        <v>0</v>
      </c>
      <c r="F139" s="5">
        <v>3000</v>
      </c>
      <c r="G139" s="44">
        <f t="shared" si="13"/>
        <v>398.1684252438781</v>
      </c>
      <c r="H139" s="69">
        <v>9055.2</v>
      </c>
      <c r="I139" s="70"/>
      <c r="J139" s="56">
        <f t="shared" si="14"/>
        <v>1201.8315747561219</v>
      </c>
      <c r="K139" s="15">
        <v>12055.2</v>
      </c>
      <c r="L139" s="46">
        <f t="shared" si="15"/>
        <v>1600</v>
      </c>
      <c r="M139" s="5">
        <v>0</v>
      </c>
      <c r="N139" s="44">
        <f t="shared" si="16"/>
        <v>0</v>
      </c>
      <c r="O139" s="5">
        <v>0</v>
      </c>
      <c r="P139" s="66">
        <f t="shared" si="17"/>
        <v>0</v>
      </c>
    </row>
    <row r="140" spans="1:16" ht="12.75">
      <c r="A140" s="9"/>
      <c r="B140" s="9" t="s">
        <v>44</v>
      </c>
      <c r="C140" s="9" t="s">
        <v>45</v>
      </c>
      <c r="D140" s="5">
        <v>0</v>
      </c>
      <c r="E140" s="44">
        <f t="shared" si="12"/>
        <v>0</v>
      </c>
      <c r="F140" s="5">
        <v>1500</v>
      </c>
      <c r="G140" s="44">
        <f t="shared" si="13"/>
        <v>199.08421262193906</v>
      </c>
      <c r="H140" s="69">
        <v>6.9</v>
      </c>
      <c r="I140" s="70"/>
      <c r="J140" s="56">
        <f t="shared" si="14"/>
        <v>0.9157873780609198</v>
      </c>
      <c r="K140" s="15">
        <v>1506.9</v>
      </c>
      <c r="L140" s="46">
        <f t="shared" si="15"/>
        <v>200</v>
      </c>
      <c r="M140" s="5">
        <v>0</v>
      </c>
      <c r="N140" s="44">
        <f t="shared" si="16"/>
        <v>0</v>
      </c>
      <c r="O140" s="5">
        <v>0</v>
      </c>
      <c r="P140" s="66">
        <f t="shared" si="17"/>
        <v>0</v>
      </c>
    </row>
    <row r="141" spans="1:16" ht="12.75">
      <c r="A141" s="9"/>
      <c r="B141" s="9" t="s">
        <v>46</v>
      </c>
      <c r="C141" s="9" t="s">
        <v>47</v>
      </c>
      <c r="D141" s="5">
        <v>0</v>
      </c>
      <c r="E141" s="44">
        <f t="shared" si="12"/>
        <v>0</v>
      </c>
      <c r="F141" s="5">
        <v>495</v>
      </c>
      <c r="G141" s="44">
        <f t="shared" si="13"/>
        <v>65.6977901652399</v>
      </c>
      <c r="H141" s="69">
        <v>1494.11</v>
      </c>
      <c r="I141" s="70"/>
      <c r="J141" s="56">
        <f t="shared" si="14"/>
        <v>198.3024752803769</v>
      </c>
      <c r="K141" s="15">
        <v>1989.11</v>
      </c>
      <c r="L141" s="46">
        <f t="shared" si="15"/>
        <v>264.0002654456168</v>
      </c>
      <c r="M141" s="5">
        <v>0</v>
      </c>
      <c r="N141" s="44">
        <f t="shared" si="16"/>
        <v>0</v>
      </c>
      <c r="O141" s="5">
        <v>0</v>
      </c>
      <c r="P141" s="66">
        <f t="shared" si="17"/>
        <v>0</v>
      </c>
    </row>
    <row r="142" spans="1:16" ht="12.75">
      <c r="A142" s="12"/>
      <c r="B142" s="12" t="s">
        <v>16</v>
      </c>
      <c r="C142" s="12" t="s">
        <v>17</v>
      </c>
      <c r="D142" s="13">
        <v>0</v>
      </c>
      <c r="E142" s="44">
        <f t="shared" si="12"/>
        <v>0</v>
      </c>
      <c r="F142" s="13">
        <v>405</v>
      </c>
      <c r="G142" s="44">
        <f t="shared" si="13"/>
        <v>53.75273740792355</v>
      </c>
      <c r="H142" s="73">
        <v>47.07</v>
      </c>
      <c r="I142" s="70"/>
      <c r="J142" s="56">
        <f t="shared" si="14"/>
        <v>6.247262592076448</v>
      </c>
      <c r="K142" s="41">
        <v>452.07</v>
      </c>
      <c r="L142" s="46">
        <f t="shared" si="15"/>
        <v>59.99999999999999</v>
      </c>
      <c r="M142" s="13">
        <v>0</v>
      </c>
      <c r="N142" s="44">
        <f t="shared" si="16"/>
        <v>0</v>
      </c>
      <c r="O142" s="13">
        <v>0</v>
      </c>
      <c r="P142" s="66">
        <f t="shared" si="17"/>
        <v>0</v>
      </c>
    </row>
    <row r="143" spans="1:16" ht="12.75">
      <c r="A143" s="9"/>
      <c r="B143" s="9" t="s">
        <v>18</v>
      </c>
      <c r="C143" s="9" t="s">
        <v>19</v>
      </c>
      <c r="D143" s="5">
        <v>0</v>
      </c>
      <c r="E143" s="44">
        <f t="shared" si="12"/>
        <v>0</v>
      </c>
      <c r="F143" s="5">
        <v>405</v>
      </c>
      <c r="G143" s="44">
        <f t="shared" si="13"/>
        <v>53.75273740792355</v>
      </c>
      <c r="H143" s="69">
        <v>47.07</v>
      </c>
      <c r="I143" s="70"/>
      <c r="J143" s="56">
        <f t="shared" si="14"/>
        <v>6.247262592076448</v>
      </c>
      <c r="K143" s="15">
        <v>452.07</v>
      </c>
      <c r="L143" s="46">
        <f t="shared" si="15"/>
        <v>59.99999999999999</v>
      </c>
      <c r="M143" s="5">
        <v>0</v>
      </c>
      <c r="N143" s="44">
        <f t="shared" si="16"/>
        <v>0</v>
      </c>
      <c r="O143" s="5">
        <v>0</v>
      </c>
      <c r="P143" s="66">
        <f t="shared" si="17"/>
        <v>0</v>
      </c>
    </row>
    <row r="144" spans="1:16" ht="12.75">
      <c r="A144" s="10"/>
      <c r="B144" s="96"/>
      <c r="C144" s="87"/>
      <c r="D144" s="11"/>
      <c r="E144" s="44"/>
      <c r="F144" s="11"/>
      <c r="G144" s="44"/>
      <c r="H144" s="97"/>
      <c r="I144" s="70"/>
      <c r="J144" s="56"/>
      <c r="K144" s="42"/>
      <c r="L144" s="46"/>
      <c r="M144" s="11"/>
      <c r="N144" s="44"/>
      <c r="O144" s="11"/>
      <c r="P144" s="66"/>
    </row>
    <row r="145" spans="1:56" s="16" customFormat="1" ht="12.75">
      <c r="A145" s="14" t="s">
        <v>97</v>
      </c>
      <c r="B145" s="92" t="s">
        <v>98</v>
      </c>
      <c r="C145" s="93"/>
      <c r="D145" s="15">
        <v>297</v>
      </c>
      <c r="E145" s="46">
        <f t="shared" si="12"/>
        <v>39.418674099143935</v>
      </c>
      <c r="F145" s="15">
        <v>500</v>
      </c>
      <c r="G145" s="46">
        <f t="shared" si="13"/>
        <v>66.36140420731303</v>
      </c>
      <c r="H145" s="94">
        <v>27.42</v>
      </c>
      <c r="I145" s="95"/>
      <c r="J145" s="58">
        <f t="shared" si="14"/>
        <v>3.6392594067290465</v>
      </c>
      <c r="K145" s="15">
        <v>527.42</v>
      </c>
      <c r="L145" s="46">
        <f t="shared" si="15"/>
        <v>70.00066361404207</v>
      </c>
      <c r="M145" s="15">
        <v>527.42</v>
      </c>
      <c r="N145" s="46">
        <f t="shared" si="16"/>
        <v>70.00066361404207</v>
      </c>
      <c r="O145" s="15">
        <v>527.42</v>
      </c>
      <c r="P145" s="68">
        <f t="shared" si="17"/>
        <v>70.00066361404207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</row>
    <row r="146" spans="1:16" ht="12.75">
      <c r="A146" s="12"/>
      <c r="B146" s="12" t="s">
        <v>14</v>
      </c>
      <c r="C146" s="12" t="s">
        <v>15</v>
      </c>
      <c r="D146" s="13">
        <v>297</v>
      </c>
      <c r="E146" s="44">
        <f t="shared" si="12"/>
        <v>39.418674099143935</v>
      </c>
      <c r="F146" s="13">
        <v>500</v>
      </c>
      <c r="G146" s="44">
        <f t="shared" si="13"/>
        <v>66.36140420731303</v>
      </c>
      <c r="H146" s="73">
        <v>27.42</v>
      </c>
      <c r="I146" s="70"/>
      <c r="J146" s="56">
        <f t="shared" si="14"/>
        <v>3.6392594067290465</v>
      </c>
      <c r="K146" s="41">
        <v>527.42</v>
      </c>
      <c r="L146" s="46">
        <f t="shared" si="15"/>
        <v>70.00066361404207</v>
      </c>
      <c r="M146" s="13">
        <v>527.42</v>
      </c>
      <c r="N146" s="44">
        <f t="shared" si="16"/>
        <v>70.00066361404207</v>
      </c>
      <c r="O146" s="13">
        <v>527.42</v>
      </c>
      <c r="P146" s="66">
        <f t="shared" si="17"/>
        <v>70.00066361404207</v>
      </c>
    </row>
    <row r="147" spans="1:16" ht="12.75">
      <c r="A147" s="12"/>
      <c r="B147" s="12" t="s">
        <v>16</v>
      </c>
      <c r="C147" s="12" t="s">
        <v>17</v>
      </c>
      <c r="D147" s="13">
        <v>297</v>
      </c>
      <c r="E147" s="44">
        <f t="shared" si="12"/>
        <v>39.418674099143935</v>
      </c>
      <c r="F147" s="13">
        <v>500</v>
      </c>
      <c r="G147" s="44">
        <f t="shared" si="13"/>
        <v>66.36140420731303</v>
      </c>
      <c r="H147" s="73">
        <v>27.42</v>
      </c>
      <c r="I147" s="70"/>
      <c r="J147" s="56">
        <f t="shared" si="14"/>
        <v>3.6392594067290465</v>
      </c>
      <c r="K147" s="41">
        <v>527.42</v>
      </c>
      <c r="L147" s="46">
        <f t="shared" si="15"/>
        <v>70.00066361404207</v>
      </c>
      <c r="M147" s="13">
        <v>527.42</v>
      </c>
      <c r="N147" s="44">
        <f t="shared" si="16"/>
        <v>70.00066361404207</v>
      </c>
      <c r="O147" s="13">
        <v>527.42</v>
      </c>
      <c r="P147" s="66">
        <f t="shared" si="17"/>
        <v>70.00066361404207</v>
      </c>
    </row>
    <row r="148" spans="1:16" ht="12.75">
      <c r="A148" s="9"/>
      <c r="B148" s="9" t="s">
        <v>20</v>
      </c>
      <c r="C148" s="9" t="s">
        <v>21</v>
      </c>
      <c r="D148" s="5">
        <v>297</v>
      </c>
      <c r="E148" s="44">
        <f t="shared" si="12"/>
        <v>39.418674099143935</v>
      </c>
      <c r="F148" s="5">
        <v>500</v>
      </c>
      <c r="G148" s="44">
        <f t="shared" si="13"/>
        <v>66.36140420731303</v>
      </c>
      <c r="H148" s="69">
        <v>27.42</v>
      </c>
      <c r="I148" s="70"/>
      <c r="J148" s="56">
        <f t="shared" si="14"/>
        <v>3.6392594067290465</v>
      </c>
      <c r="K148" s="15">
        <v>527.42</v>
      </c>
      <c r="L148" s="46">
        <f t="shared" si="15"/>
        <v>70.00066361404207</v>
      </c>
      <c r="M148" s="5">
        <v>0</v>
      </c>
      <c r="N148" s="44">
        <f t="shared" si="16"/>
        <v>0</v>
      </c>
      <c r="O148" s="5">
        <v>0</v>
      </c>
      <c r="P148" s="66">
        <f t="shared" si="17"/>
        <v>0</v>
      </c>
    </row>
    <row r="149" spans="1:16" ht="12.75">
      <c r="A149" s="9"/>
      <c r="B149" s="84"/>
      <c r="C149" s="85"/>
      <c r="D149" s="5"/>
      <c r="E149" s="44"/>
      <c r="F149" s="5"/>
      <c r="G149" s="44"/>
      <c r="H149" s="71"/>
      <c r="I149" s="72"/>
      <c r="J149" s="56"/>
      <c r="K149" s="15"/>
      <c r="L149" s="46"/>
      <c r="M149" s="5"/>
      <c r="N149" s="44"/>
      <c r="O149" s="5"/>
      <c r="P149" s="66"/>
    </row>
    <row r="150" spans="1:16" s="3" customFormat="1" ht="12.75">
      <c r="A150" s="12" t="s">
        <v>99</v>
      </c>
      <c r="B150" s="88" t="s">
        <v>100</v>
      </c>
      <c r="C150" s="77"/>
      <c r="D150" s="13">
        <v>34780.13</v>
      </c>
      <c r="E150" s="45">
        <f t="shared" si="12"/>
        <v>4616.116530625787</v>
      </c>
      <c r="F150" s="13">
        <v>46246.3</v>
      </c>
      <c r="G150" s="45">
        <f t="shared" si="13"/>
        <v>6137.938814785321</v>
      </c>
      <c r="H150" s="73">
        <v>-46246.3</v>
      </c>
      <c r="I150" s="74"/>
      <c r="J150" s="57">
        <f t="shared" si="14"/>
        <v>-6137.938814785321</v>
      </c>
      <c r="K150" s="41">
        <v>0</v>
      </c>
      <c r="L150" s="60">
        <f t="shared" si="15"/>
        <v>0</v>
      </c>
      <c r="M150" s="13">
        <v>0</v>
      </c>
      <c r="N150" s="45">
        <f t="shared" si="16"/>
        <v>0</v>
      </c>
      <c r="O150" s="13">
        <v>0</v>
      </c>
      <c r="P150" s="67">
        <f t="shared" si="17"/>
        <v>0</v>
      </c>
    </row>
    <row r="151" spans="1:16" ht="12.75">
      <c r="A151" s="10"/>
      <c r="B151" s="96"/>
      <c r="C151" s="87"/>
      <c r="D151" s="11"/>
      <c r="E151" s="44"/>
      <c r="F151" s="11"/>
      <c r="G151" s="44"/>
      <c r="H151" s="97"/>
      <c r="I151" s="70"/>
      <c r="J151" s="56"/>
      <c r="K151" s="42"/>
      <c r="L151" s="46"/>
      <c r="M151" s="11"/>
      <c r="N151" s="44"/>
      <c r="O151" s="11"/>
      <c r="P151" s="66"/>
    </row>
    <row r="152" spans="1:56" s="16" customFormat="1" ht="12.75">
      <c r="A152" s="14" t="s">
        <v>101</v>
      </c>
      <c r="B152" s="92" t="s">
        <v>102</v>
      </c>
      <c r="C152" s="93"/>
      <c r="D152" s="15">
        <v>34780.13</v>
      </c>
      <c r="E152" s="46">
        <f t="shared" si="12"/>
        <v>4616.116530625787</v>
      </c>
      <c r="F152" s="15">
        <v>46246.3</v>
      </c>
      <c r="G152" s="46">
        <f t="shared" si="13"/>
        <v>6137.938814785321</v>
      </c>
      <c r="H152" s="94">
        <v>-46246.3</v>
      </c>
      <c r="I152" s="95"/>
      <c r="J152" s="58">
        <f t="shared" si="14"/>
        <v>-6137.938814785321</v>
      </c>
      <c r="K152" s="15">
        <v>0</v>
      </c>
      <c r="L152" s="46">
        <f t="shared" si="15"/>
        <v>0</v>
      </c>
      <c r="M152" s="15">
        <v>0</v>
      </c>
      <c r="N152" s="46">
        <f t="shared" si="16"/>
        <v>0</v>
      </c>
      <c r="O152" s="15">
        <v>0</v>
      </c>
      <c r="P152" s="68">
        <f t="shared" si="17"/>
        <v>0</v>
      </c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</row>
    <row r="153" spans="1:16" ht="12.75">
      <c r="A153" s="12"/>
      <c r="B153" s="12" t="s">
        <v>14</v>
      </c>
      <c r="C153" s="12" t="s">
        <v>15</v>
      </c>
      <c r="D153" s="13">
        <v>34780.13</v>
      </c>
      <c r="E153" s="44">
        <f t="shared" si="12"/>
        <v>4616.116530625787</v>
      </c>
      <c r="F153" s="13">
        <v>46246.3</v>
      </c>
      <c r="G153" s="44">
        <f t="shared" si="13"/>
        <v>6137.938814785321</v>
      </c>
      <c r="H153" s="73">
        <v>-46246.3</v>
      </c>
      <c r="I153" s="70"/>
      <c r="J153" s="56">
        <f t="shared" si="14"/>
        <v>-6137.938814785321</v>
      </c>
      <c r="K153" s="41">
        <v>0</v>
      </c>
      <c r="L153" s="46">
        <f t="shared" si="15"/>
        <v>0</v>
      </c>
      <c r="M153" s="13">
        <v>0</v>
      </c>
      <c r="N153" s="44">
        <f t="shared" si="16"/>
        <v>0</v>
      </c>
      <c r="O153" s="13">
        <v>0</v>
      </c>
      <c r="P153" s="66">
        <f t="shared" si="17"/>
        <v>0</v>
      </c>
    </row>
    <row r="154" spans="1:16" ht="12.75">
      <c r="A154" s="12"/>
      <c r="B154" s="12" t="s">
        <v>16</v>
      </c>
      <c r="C154" s="12" t="s">
        <v>17</v>
      </c>
      <c r="D154" s="13">
        <v>34780.13</v>
      </c>
      <c r="E154" s="44">
        <f t="shared" si="12"/>
        <v>4616.116530625787</v>
      </c>
      <c r="F154" s="13">
        <v>46246.3</v>
      </c>
      <c r="G154" s="44">
        <f t="shared" si="13"/>
        <v>6137.938814785321</v>
      </c>
      <c r="H154" s="73">
        <v>-46246.3</v>
      </c>
      <c r="I154" s="70"/>
      <c r="J154" s="56">
        <f t="shared" si="14"/>
        <v>-6137.938814785321</v>
      </c>
      <c r="K154" s="41">
        <v>0</v>
      </c>
      <c r="L154" s="46">
        <f t="shared" si="15"/>
        <v>0</v>
      </c>
      <c r="M154" s="13">
        <v>0</v>
      </c>
      <c r="N154" s="44">
        <f t="shared" si="16"/>
        <v>0</v>
      </c>
      <c r="O154" s="13">
        <v>0</v>
      </c>
      <c r="P154" s="66">
        <f t="shared" si="17"/>
        <v>0</v>
      </c>
    </row>
    <row r="155" spans="1:16" ht="12.75">
      <c r="A155" s="9"/>
      <c r="B155" s="9" t="s">
        <v>20</v>
      </c>
      <c r="C155" s="9" t="s">
        <v>21</v>
      </c>
      <c r="D155" s="5">
        <v>2036.63</v>
      </c>
      <c r="E155" s="44">
        <f t="shared" si="12"/>
        <v>270.3072533014799</v>
      </c>
      <c r="F155" s="5">
        <v>0</v>
      </c>
      <c r="G155" s="44">
        <f t="shared" si="13"/>
        <v>0</v>
      </c>
      <c r="H155" s="69">
        <v>0</v>
      </c>
      <c r="I155" s="70"/>
      <c r="J155" s="56">
        <f t="shared" si="14"/>
        <v>0</v>
      </c>
      <c r="K155" s="15">
        <v>0</v>
      </c>
      <c r="L155" s="46">
        <f t="shared" si="15"/>
        <v>0</v>
      </c>
      <c r="M155" s="5">
        <v>0</v>
      </c>
      <c r="N155" s="44">
        <f t="shared" si="16"/>
        <v>0</v>
      </c>
      <c r="O155" s="5">
        <v>0</v>
      </c>
      <c r="P155" s="66">
        <f t="shared" si="17"/>
        <v>0</v>
      </c>
    </row>
    <row r="156" spans="1:16" ht="12.75">
      <c r="A156" s="9"/>
      <c r="B156" s="9" t="s">
        <v>22</v>
      </c>
      <c r="C156" s="9" t="s">
        <v>23</v>
      </c>
      <c r="D156" s="5">
        <v>32743.5</v>
      </c>
      <c r="E156" s="44">
        <f t="shared" si="12"/>
        <v>4345.809277324308</v>
      </c>
      <c r="F156" s="5">
        <v>46246.3</v>
      </c>
      <c r="G156" s="44">
        <f t="shared" si="13"/>
        <v>6137.938814785321</v>
      </c>
      <c r="H156" s="69">
        <v>-46246.3</v>
      </c>
      <c r="I156" s="70"/>
      <c r="J156" s="56">
        <f t="shared" si="14"/>
        <v>-6137.938814785321</v>
      </c>
      <c r="K156" s="15">
        <v>0</v>
      </c>
      <c r="L156" s="46">
        <f t="shared" si="15"/>
        <v>0</v>
      </c>
      <c r="M156" s="5">
        <v>0</v>
      </c>
      <c r="N156" s="44">
        <f t="shared" si="16"/>
        <v>0</v>
      </c>
      <c r="O156" s="5">
        <v>0</v>
      </c>
      <c r="P156" s="66">
        <f t="shared" si="17"/>
        <v>0</v>
      </c>
    </row>
    <row r="157" spans="1:16" ht="12.75">
      <c r="A157" s="9"/>
      <c r="B157" s="84"/>
      <c r="C157" s="85"/>
      <c r="D157" s="5"/>
      <c r="E157" s="44"/>
      <c r="F157" s="5"/>
      <c r="G157" s="44"/>
      <c r="H157" s="71"/>
      <c r="I157" s="72"/>
      <c r="J157" s="56"/>
      <c r="K157" s="15"/>
      <c r="L157" s="46"/>
      <c r="M157" s="5"/>
      <c r="N157" s="44"/>
      <c r="O157" s="5"/>
      <c r="P157" s="66"/>
    </row>
    <row r="158" spans="1:16" s="3" customFormat="1" ht="12.75">
      <c r="A158" s="12" t="s">
        <v>103</v>
      </c>
      <c r="B158" s="88" t="s">
        <v>104</v>
      </c>
      <c r="C158" s="77"/>
      <c r="D158" s="13">
        <v>18812.5</v>
      </c>
      <c r="E158" s="45">
        <f t="shared" si="12"/>
        <v>2496.8478333001526</v>
      </c>
      <c r="F158" s="13">
        <v>281664.9</v>
      </c>
      <c r="G158" s="45">
        <f t="shared" si="13"/>
        <v>37383.35655982481</v>
      </c>
      <c r="H158" s="73">
        <v>-281664.9</v>
      </c>
      <c r="I158" s="74"/>
      <c r="J158" s="57">
        <f t="shared" si="14"/>
        <v>-37383.35655982481</v>
      </c>
      <c r="K158" s="41">
        <v>0</v>
      </c>
      <c r="L158" s="60">
        <f t="shared" si="15"/>
        <v>0</v>
      </c>
      <c r="M158" s="13">
        <v>0</v>
      </c>
      <c r="N158" s="45">
        <f t="shared" si="16"/>
        <v>0</v>
      </c>
      <c r="O158" s="13">
        <v>0</v>
      </c>
      <c r="P158" s="67">
        <f t="shared" si="17"/>
        <v>0</v>
      </c>
    </row>
    <row r="159" spans="1:16" ht="12.75">
      <c r="A159" s="10"/>
      <c r="B159" s="96"/>
      <c r="C159" s="87"/>
      <c r="D159" s="11"/>
      <c r="E159" s="44"/>
      <c r="F159" s="11"/>
      <c r="G159" s="44"/>
      <c r="H159" s="97"/>
      <c r="I159" s="70"/>
      <c r="J159" s="56"/>
      <c r="K159" s="42"/>
      <c r="L159" s="46"/>
      <c r="M159" s="11"/>
      <c r="N159" s="44"/>
      <c r="O159" s="11"/>
      <c r="P159" s="66"/>
    </row>
    <row r="160" spans="1:56" s="16" customFormat="1" ht="12.75">
      <c r="A160" s="14" t="s">
        <v>105</v>
      </c>
      <c r="B160" s="92" t="s">
        <v>106</v>
      </c>
      <c r="C160" s="93"/>
      <c r="D160" s="15">
        <v>0</v>
      </c>
      <c r="E160" s="46">
        <f t="shared" si="12"/>
        <v>0</v>
      </c>
      <c r="F160" s="15">
        <v>124625</v>
      </c>
      <c r="G160" s="46">
        <f t="shared" si="13"/>
        <v>16540.579998672772</v>
      </c>
      <c r="H160" s="94">
        <v>-124625</v>
      </c>
      <c r="I160" s="95"/>
      <c r="J160" s="58">
        <f t="shared" si="14"/>
        <v>-16540.579998672772</v>
      </c>
      <c r="K160" s="15">
        <v>0</v>
      </c>
      <c r="L160" s="46">
        <f t="shared" si="15"/>
        <v>0</v>
      </c>
      <c r="M160" s="15">
        <v>0</v>
      </c>
      <c r="N160" s="46">
        <f t="shared" si="16"/>
        <v>0</v>
      </c>
      <c r="O160" s="15">
        <v>0</v>
      </c>
      <c r="P160" s="68">
        <f t="shared" si="17"/>
        <v>0</v>
      </c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</row>
    <row r="161" spans="1:16" ht="20.25">
      <c r="A161" s="12"/>
      <c r="B161" s="12" t="s">
        <v>70</v>
      </c>
      <c r="C161" s="12" t="s">
        <v>71</v>
      </c>
      <c r="D161" s="13">
        <v>0</v>
      </c>
      <c r="E161" s="44">
        <f t="shared" si="12"/>
        <v>0</v>
      </c>
      <c r="F161" s="13">
        <v>124625</v>
      </c>
      <c r="G161" s="44">
        <f t="shared" si="13"/>
        <v>16540.579998672772</v>
      </c>
      <c r="H161" s="73">
        <v>-124625</v>
      </c>
      <c r="I161" s="70"/>
      <c r="J161" s="56">
        <f t="shared" si="14"/>
        <v>-16540.579998672772</v>
      </c>
      <c r="K161" s="41">
        <v>0</v>
      </c>
      <c r="L161" s="46">
        <f t="shared" si="15"/>
        <v>0</v>
      </c>
      <c r="M161" s="13">
        <v>0</v>
      </c>
      <c r="N161" s="44">
        <f t="shared" si="16"/>
        <v>0</v>
      </c>
      <c r="O161" s="13">
        <v>0</v>
      </c>
      <c r="P161" s="66">
        <f t="shared" si="17"/>
        <v>0</v>
      </c>
    </row>
    <row r="162" spans="1:16" ht="20.25">
      <c r="A162" s="12"/>
      <c r="B162" s="12" t="s">
        <v>107</v>
      </c>
      <c r="C162" s="12" t="s">
        <v>108</v>
      </c>
      <c r="D162" s="13">
        <v>0</v>
      </c>
      <c r="E162" s="44">
        <f t="shared" si="12"/>
        <v>0</v>
      </c>
      <c r="F162" s="13">
        <v>124625</v>
      </c>
      <c r="G162" s="44">
        <f t="shared" si="13"/>
        <v>16540.579998672772</v>
      </c>
      <c r="H162" s="73">
        <v>-124625</v>
      </c>
      <c r="I162" s="70"/>
      <c r="J162" s="56">
        <f t="shared" si="14"/>
        <v>-16540.579998672772</v>
      </c>
      <c r="K162" s="41">
        <v>0</v>
      </c>
      <c r="L162" s="46">
        <f t="shared" si="15"/>
        <v>0</v>
      </c>
      <c r="M162" s="13">
        <v>0</v>
      </c>
      <c r="N162" s="44">
        <f t="shared" si="16"/>
        <v>0</v>
      </c>
      <c r="O162" s="13">
        <v>0</v>
      </c>
      <c r="P162" s="66">
        <f t="shared" si="17"/>
        <v>0</v>
      </c>
    </row>
    <row r="163" spans="1:16" ht="20.25">
      <c r="A163" s="9"/>
      <c r="B163" s="9" t="s">
        <v>109</v>
      </c>
      <c r="C163" s="9" t="s">
        <v>110</v>
      </c>
      <c r="D163" s="5">
        <v>0</v>
      </c>
      <c r="E163" s="44">
        <f t="shared" si="12"/>
        <v>0</v>
      </c>
      <c r="F163" s="5">
        <v>124625</v>
      </c>
      <c r="G163" s="44">
        <f t="shared" si="13"/>
        <v>16540.579998672772</v>
      </c>
      <c r="H163" s="69">
        <v>-124625</v>
      </c>
      <c r="I163" s="70"/>
      <c r="J163" s="56">
        <f t="shared" si="14"/>
        <v>-16540.579998672772</v>
      </c>
      <c r="K163" s="15">
        <v>0</v>
      </c>
      <c r="L163" s="46">
        <f t="shared" si="15"/>
        <v>0</v>
      </c>
      <c r="M163" s="5">
        <v>0</v>
      </c>
      <c r="N163" s="44">
        <f t="shared" si="16"/>
        <v>0</v>
      </c>
      <c r="O163" s="5">
        <v>0</v>
      </c>
      <c r="P163" s="66">
        <f t="shared" si="17"/>
        <v>0</v>
      </c>
    </row>
    <row r="164" spans="1:16" ht="12.75">
      <c r="A164" s="10"/>
      <c r="B164" s="96"/>
      <c r="C164" s="87"/>
      <c r="D164" s="11"/>
      <c r="E164" s="44"/>
      <c r="F164" s="11"/>
      <c r="G164" s="44"/>
      <c r="H164" s="97"/>
      <c r="I164" s="70"/>
      <c r="J164" s="56"/>
      <c r="K164" s="42"/>
      <c r="L164" s="46"/>
      <c r="M164" s="11"/>
      <c r="N164" s="44"/>
      <c r="O164" s="11"/>
      <c r="P164" s="66"/>
    </row>
    <row r="165" spans="1:56" s="16" customFormat="1" ht="12.75">
      <c r="A165" s="14" t="s">
        <v>111</v>
      </c>
      <c r="B165" s="92" t="s">
        <v>112</v>
      </c>
      <c r="C165" s="93"/>
      <c r="D165" s="15">
        <v>18812.5</v>
      </c>
      <c r="E165" s="46">
        <f t="shared" si="12"/>
        <v>2496.8478333001526</v>
      </c>
      <c r="F165" s="15">
        <v>157039.9</v>
      </c>
      <c r="G165" s="46">
        <f t="shared" si="13"/>
        <v>20842.776561152034</v>
      </c>
      <c r="H165" s="94">
        <v>-157039.9</v>
      </c>
      <c r="I165" s="95"/>
      <c r="J165" s="58">
        <f t="shared" si="14"/>
        <v>-20842.776561152034</v>
      </c>
      <c r="K165" s="15">
        <v>0</v>
      </c>
      <c r="L165" s="46">
        <f t="shared" si="15"/>
        <v>0</v>
      </c>
      <c r="M165" s="15">
        <v>0</v>
      </c>
      <c r="N165" s="46">
        <f t="shared" si="16"/>
        <v>0</v>
      </c>
      <c r="O165" s="15">
        <v>0</v>
      </c>
      <c r="P165" s="68">
        <f t="shared" si="17"/>
        <v>0</v>
      </c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</row>
    <row r="166" spans="1:16" ht="20.25">
      <c r="A166" s="12"/>
      <c r="B166" s="12" t="s">
        <v>70</v>
      </c>
      <c r="C166" s="12" t="s">
        <v>71</v>
      </c>
      <c r="D166" s="13">
        <v>18812.5</v>
      </c>
      <c r="E166" s="44">
        <f t="shared" si="12"/>
        <v>2496.8478333001526</v>
      </c>
      <c r="F166" s="13">
        <v>157039.9</v>
      </c>
      <c r="G166" s="44">
        <f t="shared" si="13"/>
        <v>20842.776561152034</v>
      </c>
      <c r="H166" s="73">
        <v>-157039.9</v>
      </c>
      <c r="I166" s="70"/>
      <c r="J166" s="56">
        <f t="shared" si="14"/>
        <v>-20842.776561152034</v>
      </c>
      <c r="K166" s="41">
        <v>0</v>
      </c>
      <c r="L166" s="46">
        <f t="shared" si="15"/>
        <v>0</v>
      </c>
      <c r="M166" s="13">
        <v>0</v>
      </c>
      <c r="N166" s="44">
        <f t="shared" si="16"/>
        <v>0</v>
      </c>
      <c r="O166" s="13">
        <v>0</v>
      </c>
      <c r="P166" s="66">
        <f t="shared" si="17"/>
        <v>0</v>
      </c>
    </row>
    <row r="167" spans="1:16" ht="20.25">
      <c r="A167" s="12"/>
      <c r="B167" s="12" t="s">
        <v>72</v>
      </c>
      <c r="C167" s="12" t="s">
        <v>73</v>
      </c>
      <c r="D167" s="13">
        <v>18812.5</v>
      </c>
      <c r="E167" s="44">
        <f t="shared" si="12"/>
        <v>2496.8478333001526</v>
      </c>
      <c r="F167" s="13">
        <v>157039.9</v>
      </c>
      <c r="G167" s="44">
        <f t="shared" si="13"/>
        <v>20842.776561152034</v>
      </c>
      <c r="H167" s="73">
        <v>-157039.9</v>
      </c>
      <c r="I167" s="70"/>
      <c r="J167" s="56">
        <f t="shared" si="14"/>
        <v>-20842.776561152034</v>
      </c>
      <c r="K167" s="41">
        <v>0</v>
      </c>
      <c r="L167" s="46">
        <f t="shared" si="15"/>
        <v>0</v>
      </c>
      <c r="M167" s="13">
        <v>0</v>
      </c>
      <c r="N167" s="44">
        <f t="shared" si="16"/>
        <v>0</v>
      </c>
      <c r="O167" s="13">
        <v>0</v>
      </c>
      <c r="P167" s="66">
        <f t="shared" si="17"/>
        <v>0</v>
      </c>
    </row>
    <row r="168" spans="1:16" ht="12.75">
      <c r="A168" s="9"/>
      <c r="B168" s="9" t="s">
        <v>74</v>
      </c>
      <c r="C168" s="9" t="s">
        <v>75</v>
      </c>
      <c r="D168" s="5">
        <v>18812.5</v>
      </c>
      <c r="E168" s="44">
        <f t="shared" si="12"/>
        <v>2496.8478333001526</v>
      </c>
      <c r="F168" s="5">
        <v>157039.9</v>
      </c>
      <c r="G168" s="44">
        <f t="shared" si="13"/>
        <v>20842.776561152034</v>
      </c>
      <c r="H168" s="69">
        <v>-157039.9</v>
      </c>
      <c r="I168" s="70"/>
      <c r="J168" s="56">
        <f t="shared" si="14"/>
        <v>-20842.776561152034</v>
      </c>
      <c r="K168" s="15">
        <v>0</v>
      </c>
      <c r="L168" s="46">
        <f t="shared" si="15"/>
        <v>0</v>
      </c>
      <c r="M168" s="5">
        <v>0</v>
      </c>
      <c r="N168" s="44">
        <f t="shared" si="16"/>
        <v>0</v>
      </c>
      <c r="O168" s="5">
        <v>0</v>
      </c>
      <c r="P168" s="66">
        <f t="shared" si="17"/>
        <v>0</v>
      </c>
    </row>
    <row r="169" spans="1:16" ht="12.75">
      <c r="A169" s="9"/>
      <c r="B169" s="84"/>
      <c r="C169" s="85"/>
      <c r="D169" s="5"/>
      <c r="E169" s="44"/>
      <c r="F169" s="5"/>
      <c r="G169" s="44"/>
      <c r="H169" s="71"/>
      <c r="I169" s="72"/>
      <c r="J169" s="56"/>
      <c r="K169" s="15"/>
      <c r="L169" s="46"/>
      <c r="M169" s="5"/>
      <c r="N169" s="44"/>
      <c r="O169" s="5"/>
      <c r="P169" s="66"/>
    </row>
    <row r="170" spans="1:16" s="3" customFormat="1" ht="12.75">
      <c r="A170" s="12" t="s">
        <v>113</v>
      </c>
      <c r="B170" s="88" t="s">
        <v>114</v>
      </c>
      <c r="C170" s="77"/>
      <c r="D170" s="13">
        <v>16716.48</v>
      </c>
      <c r="E170" s="45">
        <f t="shared" si="12"/>
        <v>2218.658172406928</v>
      </c>
      <c r="F170" s="13">
        <v>20237.5</v>
      </c>
      <c r="G170" s="45">
        <f t="shared" si="13"/>
        <v>2685.977835290995</v>
      </c>
      <c r="H170" s="73">
        <f>K170-F170</f>
        <v>-9689.17</v>
      </c>
      <c r="I170" s="74"/>
      <c r="J170" s="57">
        <f t="shared" si="14"/>
        <v>-1285.9738536067423</v>
      </c>
      <c r="K170" s="41">
        <v>10548.33</v>
      </c>
      <c r="L170" s="60">
        <f t="shared" si="15"/>
        <v>1400.0039816842523</v>
      </c>
      <c r="M170" s="13">
        <v>8890.74</v>
      </c>
      <c r="N170" s="45">
        <f t="shared" si="16"/>
        <v>1180.0039816842523</v>
      </c>
      <c r="O170" s="13">
        <v>8890.74</v>
      </c>
      <c r="P170" s="67">
        <f t="shared" si="17"/>
        <v>1180.0039816842523</v>
      </c>
    </row>
    <row r="171" spans="1:16" ht="12.75">
      <c r="A171" s="10"/>
      <c r="B171" s="96"/>
      <c r="C171" s="87"/>
      <c r="D171" s="11"/>
      <c r="E171" s="44"/>
      <c r="F171" s="11"/>
      <c r="G171" s="44"/>
      <c r="H171" s="97"/>
      <c r="I171" s="70"/>
      <c r="J171" s="56"/>
      <c r="K171" s="42"/>
      <c r="L171" s="46"/>
      <c r="M171" s="11"/>
      <c r="N171" s="44"/>
      <c r="O171" s="11"/>
      <c r="P171" s="66"/>
    </row>
    <row r="172" spans="1:56" s="16" customFormat="1" ht="12.75">
      <c r="A172" s="14" t="s">
        <v>115</v>
      </c>
      <c r="B172" s="92" t="s">
        <v>116</v>
      </c>
      <c r="C172" s="93"/>
      <c r="D172" s="15">
        <v>13216.48</v>
      </c>
      <c r="E172" s="46">
        <f t="shared" si="12"/>
        <v>1754.1283429557368</v>
      </c>
      <c r="F172" s="15">
        <v>16737.5</v>
      </c>
      <c r="G172" s="46">
        <f t="shared" si="13"/>
        <v>2221.4480058398035</v>
      </c>
      <c r="H172" s="94">
        <v>-11840.06</v>
      </c>
      <c r="I172" s="95"/>
      <c r="J172" s="58">
        <f t="shared" si="14"/>
        <v>-1571.4460149976771</v>
      </c>
      <c r="K172" s="15">
        <v>4897.44</v>
      </c>
      <c r="L172" s="46">
        <f t="shared" si="15"/>
        <v>650.0019908421261</v>
      </c>
      <c r="M172" s="15">
        <v>4897.44</v>
      </c>
      <c r="N172" s="46">
        <f t="shared" si="16"/>
        <v>650.0019908421261</v>
      </c>
      <c r="O172" s="15">
        <v>4897.44</v>
      </c>
      <c r="P172" s="68">
        <f t="shared" si="17"/>
        <v>650.0019908421261</v>
      </c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</row>
    <row r="173" spans="1:16" ht="12.75">
      <c r="A173" s="12"/>
      <c r="B173" s="12" t="s">
        <v>14</v>
      </c>
      <c r="C173" s="12" t="s">
        <v>15</v>
      </c>
      <c r="D173" s="13">
        <v>5162.45</v>
      </c>
      <c r="E173" s="44">
        <f t="shared" si="12"/>
        <v>685.1748623000863</v>
      </c>
      <c r="F173" s="13">
        <v>1500</v>
      </c>
      <c r="G173" s="44">
        <f t="shared" si="13"/>
        <v>199.08421262193906</v>
      </c>
      <c r="H173" s="73">
        <v>458.98</v>
      </c>
      <c r="I173" s="70"/>
      <c r="J173" s="56">
        <f t="shared" si="14"/>
        <v>60.91711460614506</v>
      </c>
      <c r="K173" s="41">
        <v>1958.98</v>
      </c>
      <c r="L173" s="46">
        <f t="shared" si="15"/>
        <v>260.0013272280841</v>
      </c>
      <c r="M173" s="13">
        <v>1958.98</v>
      </c>
      <c r="N173" s="44">
        <f t="shared" si="16"/>
        <v>260.0013272280841</v>
      </c>
      <c r="O173" s="13">
        <v>1958.98</v>
      </c>
      <c r="P173" s="66">
        <f t="shared" si="17"/>
        <v>260.0013272280841</v>
      </c>
    </row>
    <row r="174" spans="1:16" ht="12.75">
      <c r="A174" s="12"/>
      <c r="B174" s="12" t="s">
        <v>16</v>
      </c>
      <c r="C174" s="12" t="s">
        <v>17</v>
      </c>
      <c r="D174" s="13">
        <v>5162.45</v>
      </c>
      <c r="E174" s="44">
        <f t="shared" si="12"/>
        <v>685.1748623000863</v>
      </c>
      <c r="F174" s="13">
        <v>1500</v>
      </c>
      <c r="G174" s="44">
        <f t="shared" si="13"/>
        <v>199.08421262193906</v>
      </c>
      <c r="H174" s="73">
        <v>458.98</v>
      </c>
      <c r="I174" s="70"/>
      <c r="J174" s="56">
        <f t="shared" si="14"/>
        <v>60.91711460614506</v>
      </c>
      <c r="K174" s="41">
        <v>1958.98</v>
      </c>
      <c r="L174" s="46">
        <f t="shared" si="15"/>
        <v>260.0013272280841</v>
      </c>
      <c r="M174" s="13">
        <v>1958.98</v>
      </c>
      <c r="N174" s="44">
        <f t="shared" si="16"/>
        <v>260.0013272280841</v>
      </c>
      <c r="O174" s="13">
        <v>1958.98</v>
      </c>
      <c r="P174" s="66">
        <f t="shared" si="17"/>
        <v>260.0013272280841</v>
      </c>
    </row>
    <row r="175" spans="1:16" ht="12.75">
      <c r="A175" s="9"/>
      <c r="B175" s="9" t="s">
        <v>20</v>
      </c>
      <c r="C175" s="9" t="s">
        <v>21</v>
      </c>
      <c r="D175" s="5">
        <v>3620.79</v>
      </c>
      <c r="E175" s="44">
        <f t="shared" si="12"/>
        <v>480.56141747959384</v>
      </c>
      <c r="F175" s="5">
        <v>1500</v>
      </c>
      <c r="G175" s="44">
        <f t="shared" si="13"/>
        <v>199.08421262193906</v>
      </c>
      <c r="H175" s="69">
        <v>458.98</v>
      </c>
      <c r="I175" s="70"/>
      <c r="J175" s="56">
        <f t="shared" si="14"/>
        <v>60.91711460614506</v>
      </c>
      <c r="K175" s="15">
        <v>1958.98</v>
      </c>
      <c r="L175" s="46">
        <f t="shared" si="15"/>
        <v>260.0013272280841</v>
      </c>
      <c r="M175" s="5">
        <v>0</v>
      </c>
      <c r="N175" s="44">
        <f t="shared" si="16"/>
        <v>0</v>
      </c>
      <c r="O175" s="5">
        <v>0</v>
      </c>
      <c r="P175" s="66">
        <f t="shared" si="17"/>
        <v>0</v>
      </c>
    </row>
    <row r="176" spans="1:16" ht="12.75">
      <c r="A176" s="9"/>
      <c r="B176" s="9" t="s">
        <v>24</v>
      </c>
      <c r="C176" s="9" t="s">
        <v>25</v>
      </c>
      <c r="D176" s="5">
        <v>1541.66</v>
      </c>
      <c r="E176" s="44">
        <f t="shared" si="12"/>
        <v>204.6134448204924</v>
      </c>
      <c r="F176" s="5">
        <v>0</v>
      </c>
      <c r="G176" s="44">
        <f t="shared" si="13"/>
        <v>0</v>
      </c>
      <c r="H176" s="69">
        <v>0</v>
      </c>
      <c r="I176" s="70"/>
      <c r="J176" s="56">
        <f t="shared" si="14"/>
        <v>0</v>
      </c>
      <c r="K176" s="15">
        <v>0</v>
      </c>
      <c r="L176" s="46">
        <f t="shared" si="15"/>
        <v>0</v>
      </c>
      <c r="M176" s="5">
        <v>0</v>
      </c>
      <c r="N176" s="44">
        <f t="shared" si="16"/>
        <v>0</v>
      </c>
      <c r="O176" s="5">
        <v>0</v>
      </c>
      <c r="P176" s="66">
        <f t="shared" si="17"/>
        <v>0</v>
      </c>
    </row>
    <row r="177" spans="1:16" ht="20.25">
      <c r="A177" s="12"/>
      <c r="B177" s="12" t="s">
        <v>70</v>
      </c>
      <c r="C177" s="12" t="s">
        <v>71</v>
      </c>
      <c r="D177" s="13">
        <v>8054.03</v>
      </c>
      <c r="E177" s="44">
        <f t="shared" si="12"/>
        <v>1068.9534806556505</v>
      </c>
      <c r="F177" s="13">
        <v>15237.5</v>
      </c>
      <c r="G177" s="44">
        <f t="shared" si="13"/>
        <v>2022.3637932178644</v>
      </c>
      <c r="H177" s="73">
        <v>-12299.04</v>
      </c>
      <c r="I177" s="70"/>
      <c r="J177" s="56">
        <f t="shared" si="14"/>
        <v>-1632.3631296038225</v>
      </c>
      <c r="K177" s="41">
        <v>2938.46</v>
      </c>
      <c r="L177" s="46">
        <f t="shared" si="15"/>
        <v>390.0006636140421</v>
      </c>
      <c r="M177" s="13">
        <v>2938.46</v>
      </c>
      <c r="N177" s="44">
        <f t="shared" si="16"/>
        <v>390.0006636140421</v>
      </c>
      <c r="O177" s="13">
        <v>2938.46</v>
      </c>
      <c r="P177" s="66">
        <f t="shared" si="17"/>
        <v>390.0006636140421</v>
      </c>
    </row>
    <row r="178" spans="1:16" ht="20.25">
      <c r="A178" s="12"/>
      <c r="B178" s="12" t="s">
        <v>72</v>
      </c>
      <c r="C178" s="12" t="s">
        <v>73</v>
      </c>
      <c r="D178" s="13">
        <v>8054.03</v>
      </c>
      <c r="E178" s="44">
        <f t="shared" si="12"/>
        <v>1068.9534806556505</v>
      </c>
      <c r="F178" s="13">
        <v>15237.5</v>
      </c>
      <c r="G178" s="44">
        <f t="shared" si="13"/>
        <v>2022.3637932178644</v>
      </c>
      <c r="H178" s="73">
        <v>-12299.04</v>
      </c>
      <c r="I178" s="70"/>
      <c r="J178" s="56">
        <f t="shared" si="14"/>
        <v>-1632.3631296038225</v>
      </c>
      <c r="K178" s="41">
        <v>2938.46</v>
      </c>
      <c r="L178" s="46">
        <f t="shared" si="15"/>
        <v>390.0006636140421</v>
      </c>
      <c r="M178" s="13">
        <v>2938.46</v>
      </c>
      <c r="N178" s="44">
        <f t="shared" si="16"/>
        <v>390.0006636140421</v>
      </c>
      <c r="O178" s="13">
        <v>2938.46</v>
      </c>
      <c r="P178" s="66">
        <f t="shared" si="17"/>
        <v>390.0006636140421</v>
      </c>
    </row>
    <row r="179" spans="1:16" ht="12.75">
      <c r="A179" s="9"/>
      <c r="B179" s="9" t="s">
        <v>74</v>
      </c>
      <c r="C179" s="9" t="s">
        <v>75</v>
      </c>
      <c r="D179" s="5">
        <v>8054.03</v>
      </c>
      <c r="E179" s="44">
        <f t="shared" si="12"/>
        <v>1068.9534806556505</v>
      </c>
      <c r="F179" s="5">
        <v>15237.5</v>
      </c>
      <c r="G179" s="44">
        <f t="shared" si="13"/>
        <v>2022.3637932178644</v>
      </c>
      <c r="H179" s="69">
        <v>-12299.04</v>
      </c>
      <c r="I179" s="70"/>
      <c r="J179" s="56">
        <f t="shared" si="14"/>
        <v>-1632.3631296038225</v>
      </c>
      <c r="K179" s="15">
        <v>2938.46</v>
      </c>
      <c r="L179" s="46">
        <f t="shared" si="15"/>
        <v>390.0006636140421</v>
      </c>
      <c r="M179" s="5">
        <v>0</v>
      </c>
      <c r="N179" s="44">
        <f t="shared" si="16"/>
        <v>0</v>
      </c>
      <c r="O179" s="5">
        <v>0</v>
      </c>
      <c r="P179" s="66">
        <f t="shared" si="17"/>
        <v>0</v>
      </c>
    </row>
    <row r="180" spans="1:16" ht="12.75">
      <c r="A180" s="10"/>
      <c r="B180" s="96"/>
      <c r="C180" s="87"/>
      <c r="D180" s="11"/>
      <c r="E180" s="44"/>
      <c r="F180" s="11"/>
      <c r="G180" s="44"/>
      <c r="H180" s="97"/>
      <c r="I180" s="70"/>
      <c r="J180" s="56"/>
      <c r="K180" s="42"/>
      <c r="L180" s="46"/>
      <c r="M180" s="11"/>
      <c r="N180" s="44"/>
      <c r="O180" s="11"/>
      <c r="P180" s="66"/>
    </row>
    <row r="181" spans="1:56" s="16" customFormat="1" ht="12.75">
      <c r="A181" s="14" t="s">
        <v>117</v>
      </c>
      <c r="B181" s="92" t="s">
        <v>118</v>
      </c>
      <c r="C181" s="93"/>
      <c r="D181" s="15">
        <v>3500</v>
      </c>
      <c r="E181" s="46">
        <f t="shared" si="12"/>
        <v>464.5298294511912</v>
      </c>
      <c r="F181" s="15">
        <v>3500</v>
      </c>
      <c r="G181" s="46">
        <f t="shared" si="13"/>
        <v>464.5298294511912</v>
      </c>
      <c r="H181" s="94">
        <f>K181-F181</f>
        <v>2150.8900000000003</v>
      </c>
      <c r="I181" s="95"/>
      <c r="J181" s="58">
        <f t="shared" si="14"/>
        <v>285.47216139093507</v>
      </c>
      <c r="K181" s="15">
        <v>5650.89</v>
      </c>
      <c r="L181" s="46">
        <f t="shared" si="15"/>
        <v>750.0019908421262</v>
      </c>
      <c r="M181" s="15">
        <v>3993.3</v>
      </c>
      <c r="N181" s="46">
        <f t="shared" si="16"/>
        <v>530.0019908421262</v>
      </c>
      <c r="O181" s="15">
        <v>3993.3</v>
      </c>
      <c r="P181" s="68">
        <f t="shared" si="17"/>
        <v>530.0019908421262</v>
      </c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</row>
    <row r="182" spans="1:16" ht="20.25">
      <c r="A182" s="12"/>
      <c r="B182" s="12" t="s">
        <v>70</v>
      </c>
      <c r="C182" s="12" t="s">
        <v>71</v>
      </c>
      <c r="D182" s="13">
        <v>3500</v>
      </c>
      <c r="E182" s="44">
        <f t="shared" si="12"/>
        <v>464.5298294511912</v>
      </c>
      <c r="F182" s="13">
        <v>3500</v>
      </c>
      <c r="G182" s="44">
        <f t="shared" si="13"/>
        <v>464.5298294511912</v>
      </c>
      <c r="H182" s="73">
        <v>2150.89</v>
      </c>
      <c r="I182" s="70"/>
      <c r="J182" s="56">
        <f t="shared" si="14"/>
        <v>285.472161390935</v>
      </c>
      <c r="K182" s="41">
        <v>5650.89</v>
      </c>
      <c r="L182" s="46">
        <f t="shared" si="15"/>
        <v>750.0019908421262</v>
      </c>
      <c r="M182" s="13">
        <v>3993.3</v>
      </c>
      <c r="N182" s="44">
        <f t="shared" si="16"/>
        <v>530.0019908421262</v>
      </c>
      <c r="O182" s="13">
        <v>3993.3</v>
      </c>
      <c r="P182" s="66">
        <f t="shared" si="17"/>
        <v>530.0019908421262</v>
      </c>
    </row>
    <row r="183" spans="1:16" ht="20.25">
      <c r="A183" s="12"/>
      <c r="B183" s="12" t="s">
        <v>72</v>
      </c>
      <c r="C183" s="12" t="s">
        <v>73</v>
      </c>
      <c r="D183" s="13">
        <v>3500</v>
      </c>
      <c r="E183" s="44">
        <f t="shared" si="12"/>
        <v>464.5298294511912</v>
      </c>
      <c r="F183" s="13">
        <v>3500</v>
      </c>
      <c r="G183" s="44">
        <f t="shared" si="13"/>
        <v>464.5298294511912</v>
      </c>
      <c r="H183" s="73">
        <v>2150.89</v>
      </c>
      <c r="I183" s="70"/>
      <c r="J183" s="56">
        <f t="shared" si="14"/>
        <v>285.472161390935</v>
      </c>
      <c r="K183" s="41">
        <v>5650.89</v>
      </c>
      <c r="L183" s="46">
        <f t="shared" si="15"/>
        <v>750.0019908421262</v>
      </c>
      <c r="M183" s="13">
        <v>3993.3</v>
      </c>
      <c r="N183" s="44">
        <f t="shared" si="16"/>
        <v>530.0019908421262</v>
      </c>
      <c r="O183" s="13">
        <v>3993.3</v>
      </c>
      <c r="P183" s="66">
        <f t="shared" si="17"/>
        <v>530.0019908421262</v>
      </c>
    </row>
    <row r="184" spans="1:16" ht="20.25">
      <c r="A184" s="9"/>
      <c r="B184" s="9" t="s">
        <v>76</v>
      </c>
      <c r="C184" s="9" t="s">
        <v>77</v>
      </c>
      <c r="D184" s="5">
        <v>3500</v>
      </c>
      <c r="E184" s="44">
        <f t="shared" si="12"/>
        <v>464.5298294511912</v>
      </c>
      <c r="F184" s="5">
        <v>3500</v>
      </c>
      <c r="G184" s="44">
        <f t="shared" si="13"/>
        <v>464.5298294511912</v>
      </c>
      <c r="H184" s="69">
        <v>2150.89</v>
      </c>
      <c r="I184" s="70"/>
      <c r="J184" s="56">
        <f t="shared" si="14"/>
        <v>285.472161390935</v>
      </c>
      <c r="K184" s="15">
        <v>5650.89</v>
      </c>
      <c r="L184" s="46">
        <f>K184/$A$3</f>
        <v>750.0019908421262</v>
      </c>
      <c r="M184" s="5">
        <v>0</v>
      </c>
      <c r="N184" s="44">
        <f t="shared" si="16"/>
        <v>0</v>
      </c>
      <c r="O184" s="5">
        <v>0</v>
      </c>
      <c r="P184" s="66">
        <f t="shared" si="17"/>
        <v>0</v>
      </c>
    </row>
    <row r="185" spans="1:16" ht="12.75">
      <c r="A185" s="9"/>
      <c r="B185" s="84"/>
      <c r="C185" s="85"/>
      <c r="D185" s="5"/>
      <c r="E185" s="44"/>
      <c r="F185" s="5"/>
      <c r="G185" s="44"/>
      <c r="H185" s="71"/>
      <c r="I185" s="72"/>
      <c r="J185" s="56"/>
      <c r="K185" s="15"/>
      <c r="L185" s="46"/>
      <c r="M185" s="5"/>
      <c r="N185" s="44"/>
      <c r="O185" s="5"/>
      <c r="P185" s="66"/>
    </row>
    <row r="186" spans="1:16" s="3" customFormat="1" ht="12.75">
      <c r="A186" s="12" t="s">
        <v>119</v>
      </c>
      <c r="B186" s="88" t="s">
        <v>120</v>
      </c>
      <c r="C186" s="77"/>
      <c r="D186" s="13">
        <v>14459.07</v>
      </c>
      <c r="E186" s="45">
        <f t="shared" si="12"/>
        <v>1919.048377463667</v>
      </c>
      <c r="F186" s="13">
        <v>32643.64</v>
      </c>
      <c r="G186" s="45">
        <f t="shared" si="13"/>
        <v>4332.555577676023</v>
      </c>
      <c r="H186" s="73">
        <v>-32643.64</v>
      </c>
      <c r="I186" s="74"/>
      <c r="J186" s="57">
        <f t="shared" si="14"/>
        <v>-4332.555577676023</v>
      </c>
      <c r="K186" s="41">
        <v>0</v>
      </c>
      <c r="L186" s="60">
        <f t="shared" si="15"/>
        <v>0</v>
      </c>
      <c r="M186" s="13">
        <v>0</v>
      </c>
      <c r="N186" s="45">
        <f t="shared" si="16"/>
        <v>0</v>
      </c>
      <c r="O186" s="13">
        <v>0</v>
      </c>
      <c r="P186" s="67">
        <f t="shared" si="17"/>
        <v>0</v>
      </c>
    </row>
    <row r="187" spans="1:16" ht="12.75">
      <c r="A187" s="10"/>
      <c r="B187" s="96"/>
      <c r="C187" s="87"/>
      <c r="D187" s="11"/>
      <c r="E187" s="44"/>
      <c r="F187" s="11"/>
      <c r="G187" s="44"/>
      <c r="H187" s="97"/>
      <c r="I187" s="70"/>
      <c r="J187" s="56"/>
      <c r="K187" s="42"/>
      <c r="L187" s="46"/>
      <c r="M187" s="11"/>
      <c r="N187" s="44"/>
      <c r="O187" s="11"/>
      <c r="P187" s="66"/>
    </row>
    <row r="188" spans="1:56" s="16" customFormat="1" ht="12.75">
      <c r="A188" s="14" t="s">
        <v>121</v>
      </c>
      <c r="B188" s="92" t="s">
        <v>122</v>
      </c>
      <c r="C188" s="93"/>
      <c r="D188" s="15">
        <v>14459.07</v>
      </c>
      <c r="E188" s="46">
        <f t="shared" si="12"/>
        <v>1919.048377463667</v>
      </c>
      <c r="F188" s="15">
        <v>32643.64</v>
      </c>
      <c r="G188" s="46">
        <f t="shared" si="13"/>
        <v>4332.555577676023</v>
      </c>
      <c r="H188" s="94">
        <v>-32643.64</v>
      </c>
      <c r="I188" s="95"/>
      <c r="J188" s="58">
        <f t="shared" si="14"/>
        <v>-4332.555577676023</v>
      </c>
      <c r="K188" s="15">
        <v>0</v>
      </c>
      <c r="L188" s="46">
        <f t="shared" si="15"/>
        <v>0</v>
      </c>
      <c r="M188" s="15">
        <v>0</v>
      </c>
      <c r="N188" s="46">
        <f t="shared" si="16"/>
        <v>0</v>
      </c>
      <c r="O188" s="15">
        <v>0</v>
      </c>
      <c r="P188" s="68">
        <f t="shared" si="17"/>
        <v>0</v>
      </c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</row>
    <row r="189" spans="1:16" ht="12.75">
      <c r="A189" s="12"/>
      <c r="B189" s="12" t="s">
        <v>14</v>
      </c>
      <c r="C189" s="12" t="s">
        <v>15</v>
      </c>
      <c r="D189" s="13">
        <v>14459.07</v>
      </c>
      <c r="E189" s="44">
        <f t="shared" si="12"/>
        <v>1919.048377463667</v>
      </c>
      <c r="F189" s="13">
        <v>32643.64</v>
      </c>
      <c r="G189" s="44">
        <f t="shared" si="13"/>
        <v>4332.555577676023</v>
      </c>
      <c r="H189" s="73">
        <v>-32643.64</v>
      </c>
      <c r="I189" s="70"/>
      <c r="J189" s="56">
        <f t="shared" si="14"/>
        <v>-4332.555577676023</v>
      </c>
      <c r="K189" s="41">
        <v>0</v>
      </c>
      <c r="L189" s="46">
        <f t="shared" si="15"/>
        <v>0</v>
      </c>
      <c r="M189" s="13">
        <v>0</v>
      </c>
      <c r="N189" s="44">
        <f t="shared" si="16"/>
        <v>0</v>
      </c>
      <c r="O189" s="13">
        <v>0</v>
      </c>
      <c r="P189" s="66">
        <f t="shared" si="17"/>
        <v>0</v>
      </c>
    </row>
    <row r="190" spans="1:16" ht="12.75">
      <c r="A190" s="12"/>
      <c r="B190" s="12" t="s">
        <v>40</v>
      </c>
      <c r="C190" s="12" t="s">
        <v>41</v>
      </c>
      <c r="D190" s="13">
        <v>14020.07</v>
      </c>
      <c r="E190" s="44">
        <f t="shared" si="12"/>
        <v>1860.783064569646</v>
      </c>
      <c r="F190" s="13">
        <v>32430.75</v>
      </c>
      <c r="G190" s="44">
        <f t="shared" si="13"/>
        <v>4304.300218992634</v>
      </c>
      <c r="H190" s="73">
        <v>-32430.75</v>
      </c>
      <c r="I190" s="70"/>
      <c r="J190" s="56">
        <f t="shared" si="14"/>
        <v>-4304.300218992634</v>
      </c>
      <c r="K190" s="41">
        <v>0</v>
      </c>
      <c r="L190" s="46">
        <f t="shared" si="15"/>
        <v>0</v>
      </c>
      <c r="M190" s="13">
        <v>0</v>
      </c>
      <c r="N190" s="44">
        <f t="shared" si="16"/>
        <v>0</v>
      </c>
      <c r="O190" s="13">
        <v>0</v>
      </c>
      <c r="P190" s="66">
        <f t="shared" si="17"/>
        <v>0</v>
      </c>
    </row>
    <row r="191" spans="1:16" ht="12.75">
      <c r="A191" s="9"/>
      <c r="B191" s="9" t="s">
        <v>42</v>
      </c>
      <c r="C191" s="9" t="s">
        <v>43</v>
      </c>
      <c r="D191" s="5">
        <v>11132.79</v>
      </c>
      <c r="E191" s="44">
        <f t="shared" si="12"/>
        <v>1477.575154290265</v>
      </c>
      <c r="F191" s="5">
        <v>26550</v>
      </c>
      <c r="G191" s="44">
        <f t="shared" si="13"/>
        <v>3523.7905634083213</v>
      </c>
      <c r="H191" s="69">
        <v>-26550</v>
      </c>
      <c r="I191" s="70"/>
      <c r="J191" s="56">
        <f t="shared" si="14"/>
        <v>-3523.7905634083213</v>
      </c>
      <c r="K191" s="15">
        <v>0</v>
      </c>
      <c r="L191" s="46">
        <f t="shared" si="15"/>
        <v>0</v>
      </c>
      <c r="M191" s="5">
        <v>0</v>
      </c>
      <c r="N191" s="44">
        <f t="shared" si="16"/>
        <v>0</v>
      </c>
      <c r="O191" s="5">
        <v>0</v>
      </c>
      <c r="P191" s="66">
        <f t="shared" si="17"/>
        <v>0</v>
      </c>
    </row>
    <row r="192" spans="1:16" ht="12.75">
      <c r="A192" s="9"/>
      <c r="B192" s="9" t="s">
        <v>44</v>
      </c>
      <c r="C192" s="9" t="s">
        <v>45</v>
      </c>
      <c r="D192" s="5">
        <v>1500</v>
      </c>
      <c r="E192" s="44">
        <f t="shared" si="12"/>
        <v>199.08421262193906</v>
      </c>
      <c r="F192" s="5">
        <v>1500</v>
      </c>
      <c r="G192" s="44">
        <f t="shared" si="13"/>
        <v>199.08421262193906</v>
      </c>
      <c r="H192" s="69">
        <v>-1500</v>
      </c>
      <c r="I192" s="70"/>
      <c r="J192" s="56">
        <f t="shared" si="14"/>
        <v>-199.08421262193906</v>
      </c>
      <c r="K192" s="15">
        <v>0</v>
      </c>
      <c r="L192" s="46">
        <f t="shared" si="15"/>
        <v>0</v>
      </c>
      <c r="M192" s="5">
        <v>0</v>
      </c>
      <c r="N192" s="44">
        <f t="shared" si="16"/>
        <v>0</v>
      </c>
      <c r="O192" s="5">
        <v>0</v>
      </c>
      <c r="P192" s="66">
        <f t="shared" si="17"/>
        <v>0</v>
      </c>
    </row>
    <row r="193" spans="1:16" ht="12.75">
      <c r="A193" s="9"/>
      <c r="B193" s="9" t="s">
        <v>46</v>
      </c>
      <c r="C193" s="9" t="s">
        <v>47</v>
      </c>
      <c r="D193" s="5">
        <v>1387.28</v>
      </c>
      <c r="E193" s="44">
        <f t="shared" si="12"/>
        <v>184.12369765744242</v>
      </c>
      <c r="F193" s="5">
        <v>4380.75</v>
      </c>
      <c r="G193" s="44">
        <f t="shared" si="13"/>
        <v>581.425442962373</v>
      </c>
      <c r="H193" s="69">
        <v>-4380.75</v>
      </c>
      <c r="I193" s="70"/>
      <c r="J193" s="56">
        <f t="shared" si="14"/>
        <v>-581.425442962373</v>
      </c>
      <c r="K193" s="15">
        <v>0</v>
      </c>
      <c r="L193" s="46">
        <f t="shared" si="15"/>
        <v>0</v>
      </c>
      <c r="M193" s="5">
        <v>0</v>
      </c>
      <c r="N193" s="44">
        <f t="shared" si="16"/>
        <v>0</v>
      </c>
      <c r="O193" s="5">
        <v>0</v>
      </c>
      <c r="P193" s="66">
        <f t="shared" si="17"/>
        <v>0</v>
      </c>
    </row>
    <row r="194" spans="1:16" ht="12.75">
      <c r="A194" s="12"/>
      <c r="B194" s="12" t="s">
        <v>16</v>
      </c>
      <c r="C194" s="12" t="s">
        <v>17</v>
      </c>
      <c r="D194" s="13">
        <v>439</v>
      </c>
      <c r="E194" s="44">
        <f t="shared" si="12"/>
        <v>58.26531289402084</v>
      </c>
      <c r="F194" s="13">
        <v>212.89</v>
      </c>
      <c r="G194" s="44">
        <f t="shared" si="13"/>
        <v>28.255358683389737</v>
      </c>
      <c r="H194" s="73">
        <v>-212.89</v>
      </c>
      <c r="I194" s="70"/>
      <c r="J194" s="56">
        <f t="shared" si="14"/>
        <v>-28.255358683389737</v>
      </c>
      <c r="K194" s="41">
        <v>0</v>
      </c>
      <c r="L194" s="46">
        <f t="shared" si="15"/>
        <v>0</v>
      </c>
      <c r="M194" s="13">
        <v>0</v>
      </c>
      <c r="N194" s="44">
        <f t="shared" si="16"/>
        <v>0</v>
      </c>
      <c r="O194" s="13">
        <v>0</v>
      </c>
      <c r="P194" s="66">
        <f t="shared" si="17"/>
        <v>0</v>
      </c>
    </row>
    <row r="195" spans="1:16" ht="12.75">
      <c r="A195" s="9"/>
      <c r="B195" s="9" t="s">
        <v>18</v>
      </c>
      <c r="C195" s="9" t="s">
        <v>19</v>
      </c>
      <c r="D195" s="5">
        <v>439</v>
      </c>
      <c r="E195" s="44">
        <f t="shared" si="12"/>
        <v>58.26531289402084</v>
      </c>
      <c r="F195" s="5">
        <v>212.89</v>
      </c>
      <c r="G195" s="44">
        <f t="shared" si="13"/>
        <v>28.255358683389737</v>
      </c>
      <c r="H195" s="69">
        <v>-212.89</v>
      </c>
      <c r="I195" s="70"/>
      <c r="J195" s="56">
        <f t="shared" si="14"/>
        <v>-28.255358683389737</v>
      </c>
      <c r="K195" s="15">
        <v>0</v>
      </c>
      <c r="L195" s="46">
        <f t="shared" si="15"/>
        <v>0</v>
      </c>
      <c r="M195" s="5">
        <v>0</v>
      </c>
      <c r="N195" s="44">
        <f t="shared" si="16"/>
        <v>0</v>
      </c>
      <c r="O195" s="5">
        <v>0</v>
      </c>
      <c r="P195" s="66">
        <f t="shared" si="17"/>
        <v>0</v>
      </c>
    </row>
    <row r="196" spans="1:16" ht="12.75">
      <c r="A196" s="9"/>
      <c r="B196" s="84"/>
      <c r="C196" s="85"/>
      <c r="D196" s="5"/>
      <c r="E196" s="44"/>
      <c r="F196" s="5"/>
      <c r="G196" s="44"/>
      <c r="H196" s="71"/>
      <c r="I196" s="72"/>
      <c r="J196" s="56"/>
      <c r="K196" s="15"/>
      <c r="L196" s="46"/>
      <c r="M196" s="5"/>
      <c r="N196" s="44"/>
      <c r="O196" s="5"/>
      <c r="P196" s="66"/>
    </row>
    <row r="197" spans="1:16" s="3" customFormat="1" ht="12.75">
      <c r="A197" s="12" t="s">
        <v>123</v>
      </c>
      <c r="B197" s="88" t="s">
        <v>124</v>
      </c>
      <c r="C197" s="77"/>
      <c r="D197" s="13">
        <v>0</v>
      </c>
      <c r="E197" s="45">
        <f aca="true" t="shared" si="18" ref="E197:E220">D197/$A$3</f>
        <v>0</v>
      </c>
      <c r="F197" s="13">
        <v>0</v>
      </c>
      <c r="G197" s="45">
        <f aca="true" t="shared" si="19" ref="G197:G220">F197/$A$3</f>
        <v>0</v>
      </c>
      <c r="H197" s="73">
        <v>35005.29</v>
      </c>
      <c r="I197" s="74"/>
      <c r="J197" s="57">
        <f aca="true" t="shared" si="20" ref="J197:J220">H197/$A$3</f>
        <v>4646.000398168425</v>
      </c>
      <c r="K197" s="41">
        <v>35005.29</v>
      </c>
      <c r="L197" s="60">
        <f aca="true" t="shared" si="21" ref="L197:L220">K197/$A$3</f>
        <v>4646.000398168425</v>
      </c>
      <c r="M197" s="13">
        <v>0</v>
      </c>
      <c r="N197" s="45">
        <f aca="true" t="shared" si="22" ref="N197:N220">M197/$A$3</f>
        <v>0</v>
      </c>
      <c r="O197" s="13">
        <v>0</v>
      </c>
      <c r="P197" s="67">
        <f aca="true" t="shared" si="23" ref="P197:P220">O197/$A$3</f>
        <v>0</v>
      </c>
    </row>
    <row r="198" spans="1:16" ht="12.75">
      <c r="A198" s="10"/>
      <c r="B198" s="96"/>
      <c r="C198" s="87"/>
      <c r="D198" s="11"/>
      <c r="E198" s="44"/>
      <c r="F198" s="11"/>
      <c r="G198" s="44"/>
      <c r="H198" s="97"/>
      <c r="I198" s="70"/>
      <c r="J198" s="56"/>
      <c r="K198" s="42"/>
      <c r="L198" s="46"/>
      <c r="M198" s="11"/>
      <c r="N198" s="44"/>
      <c r="O198" s="11"/>
      <c r="P198" s="66"/>
    </row>
    <row r="199" spans="1:56" s="16" customFormat="1" ht="12.75">
      <c r="A199" s="14" t="s">
        <v>125</v>
      </c>
      <c r="B199" s="92" t="s">
        <v>126</v>
      </c>
      <c r="C199" s="93"/>
      <c r="D199" s="15">
        <v>0</v>
      </c>
      <c r="E199" s="46">
        <f t="shared" si="18"/>
        <v>0</v>
      </c>
      <c r="F199" s="15">
        <v>0</v>
      </c>
      <c r="G199" s="46">
        <f t="shared" si="19"/>
        <v>0</v>
      </c>
      <c r="H199" s="94">
        <v>35005.29</v>
      </c>
      <c r="I199" s="95"/>
      <c r="J199" s="58">
        <f t="shared" si="20"/>
        <v>4646.000398168425</v>
      </c>
      <c r="K199" s="15">
        <v>35005.29</v>
      </c>
      <c r="L199" s="46">
        <f t="shared" si="21"/>
        <v>4646.000398168425</v>
      </c>
      <c r="M199" s="15">
        <v>0</v>
      </c>
      <c r="N199" s="46">
        <f t="shared" si="22"/>
        <v>0</v>
      </c>
      <c r="O199" s="15">
        <v>0</v>
      </c>
      <c r="P199" s="68">
        <f t="shared" si="23"/>
        <v>0</v>
      </c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</row>
    <row r="200" spans="1:16" ht="12.75">
      <c r="A200" s="12"/>
      <c r="B200" s="12" t="s">
        <v>14</v>
      </c>
      <c r="C200" s="12" t="s">
        <v>15</v>
      </c>
      <c r="D200" s="13">
        <v>0</v>
      </c>
      <c r="E200" s="44">
        <f t="shared" si="18"/>
        <v>0</v>
      </c>
      <c r="F200" s="13">
        <v>0</v>
      </c>
      <c r="G200" s="44">
        <f t="shared" si="19"/>
        <v>0</v>
      </c>
      <c r="H200" s="73">
        <v>35005.29</v>
      </c>
      <c r="I200" s="70"/>
      <c r="J200" s="56">
        <f t="shared" si="20"/>
        <v>4646.000398168425</v>
      </c>
      <c r="K200" s="41">
        <v>35005.29</v>
      </c>
      <c r="L200" s="46">
        <f t="shared" si="21"/>
        <v>4646.000398168425</v>
      </c>
      <c r="M200" s="13">
        <v>0</v>
      </c>
      <c r="N200" s="44">
        <f t="shared" si="22"/>
        <v>0</v>
      </c>
      <c r="O200" s="13">
        <v>0</v>
      </c>
      <c r="P200" s="66">
        <f t="shared" si="23"/>
        <v>0</v>
      </c>
    </row>
    <row r="201" spans="1:16" ht="12.75">
      <c r="A201" s="12"/>
      <c r="B201" s="12" t="s">
        <v>40</v>
      </c>
      <c r="C201" s="12" t="s">
        <v>41</v>
      </c>
      <c r="D201" s="13">
        <v>0</v>
      </c>
      <c r="E201" s="44">
        <f t="shared" si="18"/>
        <v>0</v>
      </c>
      <c r="F201" s="13">
        <v>0</v>
      </c>
      <c r="G201" s="44">
        <f t="shared" si="19"/>
        <v>0</v>
      </c>
      <c r="H201" s="73">
        <v>31351.07</v>
      </c>
      <c r="I201" s="70"/>
      <c r="J201" s="56">
        <f t="shared" si="20"/>
        <v>4161.00205720353</v>
      </c>
      <c r="K201" s="41">
        <v>31351.07</v>
      </c>
      <c r="L201" s="46">
        <f t="shared" si="21"/>
        <v>4161.00205720353</v>
      </c>
      <c r="M201" s="13">
        <v>0</v>
      </c>
      <c r="N201" s="44">
        <f t="shared" si="22"/>
        <v>0</v>
      </c>
      <c r="O201" s="13">
        <v>0</v>
      </c>
      <c r="P201" s="66">
        <f t="shared" si="23"/>
        <v>0</v>
      </c>
    </row>
    <row r="202" spans="1:16" ht="12.75">
      <c r="A202" s="9"/>
      <c r="B202" s="9" t="s">
        <v>42</v>
      </c>
      <c r="C202" s="9" t="s">
        <v>43</v>
      </c>
      <c r="D202" s="5">
        <v>0</v>
      </c>
      <c r="E202" s="44">
        <f t="shared" si="18"/>
        <v>0</v>
      </c>
      <c r="F202" s="5">
        <v>0</v>
      </c>
      <c r="G202" s="44">
        <f t="shared" si="19"/>
        <v>0</v>
      </c>
      <c r="H202" s="69">
        <v>25617.3</v>
      </c>
      <c r="I202" s="70"/>
      <c r="J202" s="56">
        <f t="shared" si="20"/>
        <v>3399.9999999999995</v>
      </c>
      <c r="K202" s="15">
        <v>25617.3</v>
      </c>
      <c r="L202" s="46">
        <f t="shared" si="21"/>
        <v>3399.9999999999995</v>
      </c>
      <c r="M202" s="5">
        <v>0</v>
      </c>
      <c r="N202" s="44">
        <f t="shared" si="22"/>
        <v>0</v>
      </c>
      <c r="O202" s="5">
        <v>0</v>
      </c>
      <c r="P202" s="66">
        <f t="shared" si="23"/>
        <v>0</v>
      </c>
    </row>
    <row r="203" spans="1:16" ht="12.75">
      <c r="A203" s="9"/>
      <c r="B203" s="9" t="s">
        <v>44</v>
      </c>
      <c r="C203" s="9" t="s">
        <v>45</v>
      </c>
      <c r="D203" s="5">
        <v>0</v>
      </c>
      <c r="E203" s="44">
        <f t="shared" si="18"/>
        <v>0</v>
      </c>
      <c r="F203" s="5">
        <v>0</v>
      </c>
      <c r="G203" s="44">
        <f t="shared" si="19"/>
        <v>0</v>
      </c>
      <c r="H203" s="69">
        <v>1506.91</v>
      </c>
      <c r="I203" s="70"/>
      <c r="J203" s="56">
        <f t="shared" si="20"/>
        <v>200.00132722808414</v>
      </c>
      <c r="K203" s="15">
        <v>1506.91</v>
      </c>
      <c r="L203" s="46">
        <f t="shared" si="21"/>
        <v>200.00132722808414</v>
      </c>
      <c r="M203" s="5">
        <v>0</v>
      </c>
      <c r="N203" s="44">
        <f t="shared" si="22"/>
        <v>0</v>
      </c>
      <c r="O203" s="5">
        <v>0</v>
      </c>
      <c r="P203" s="66">
        <f t="shared" si="23"/>
        <v>0</v>
      </c>
    </row>
    <row r="204" spans="1:16" ht="12.75">
      <c r="A204" s="9"/>
      <c r="B204" s="9" t="s">
        <v>46</v>
      </c>
      <c r="C204" s="9" t="s">
        <v>47</v>
      </c>
      <c r="D204" s="5">
        <v>0</v>
      </c>
      <c r="E204" s="44">
        <f t="shared" si="18"/>
        <v>0</v>
      </c>
      <c r="F204" s="5">
        <v>0</v>
      </c>
      <c r="G204" s="44">
        <f t="shared" si="19"/>
        <v>0</v>
      </c>
      <c r="H204" s="69">
        <v>4226.86</v>
      </c>
      <c r="I204" s="70"/>
      <c r="J204" s="56">
        <f t="shared" si="20"/>
        <v>561.0007299754462</v>
      </c>
      <c r="K204" s="15">
        <v>4226.86</v>
      </c>
      <c r="L204" s="46">
        <f t="shared" si="21"/>
        <v>561.0007299754462</v>
      </c>
      <c r="M204" s="5">
        <v>0</v>
      </c>
      <c r="N204" s="44">
        <f t="shared" si="22"/>
        <v>0</v>
      </c>
      <c r="O204" s="5">
        <v>0</v>
      </c>
      <c r="P204" s="66">
        <f t="shared" si="23"/>
        <v>0</v>
      </c>
    </row>
    <row r="205" spans="1:16" ht="12.75">
      <c r="A205" s="12"/>
      <c r="B205" s="12" t="s">
        <v>16</v>
      </c>
      <c r="C205" s="12" t="s">
        <v>17</v>
      </c>
      <c r="D205" s="13">
        <v>0</v>
      </c>
      <c r="E205" s="44">
        <f t="shared" si="18"/>
        <v>0</v>
      </c>
      <c r="F205" s="13">
        <v>0</v>
      </c>
      <c r="G205" s="44">
        <f t="shared" si="19"/>
        <v>0</v>
      </c>
      <c r="H205" s="73">
        <v>3654.22</v>
      </c>
      <c r="I205" s="70"/>
      <c r="J205" s="56">
        <f t="shared" si="20"/>
        <v>484.99834096489474</v>
      </c>
      <c r="K205" s="41">
        <v>3654.22</v>
      </c>
      <c r="L205" s="46">
        <f t="shared" si="21"/>
        <v>484.99834096489474</v>
      </c>
      <c r="M205" s="13">
        <v>0</v>
      </c>
      <c r="N205" s="44">
        <f t="shared" si="22"/>
        <v>0</v>
      </c>
      <c r="O205" s="13">
        <v>0</v>
      </c>
      <c r="P205" s="66">
        <f t="shared" si="23"/>
        <v>0</v>
      </c>
    </row>
    <row r="206" spans="1:16" ht="12.75">
      <c r="A206" s="9"/>
      <c r="B206" s="9" t="s">
        <v>18</v>
      </c>
      <c r="C206" s="9" t="s">
        <v>19</v>
      </c>
      <c r="D206" s="5">
        <v>0</v>
      </c>
      <c r="E206" s="44">
        <f t="shared" si="18"/>
        <v>0</v>
      </c>
      <c r="F206" s="5">
        <v>0</v>
      </c>
      <c r="G206" s="44">
        <f t="shared" si="19"/>
        <v>0</v>
      </c>
      <c r="H206" s="69">
        <v>3654.22</v>
      </c>
      <c r="I206" s="70"/>
      <c r="J206" s="56">
        <f t="shared" si="20"/>
        <v>484.99834096489474</v>
      </c>
      <c r="K206" s="15">
        <v>3654.22</v>
      </c>
      <c r="L206" s="46">
        <f t="shared" si="21"/>
        <v>484.99834096489474</v>
      </c>
      <c r="M206" s="5">
        <v>0</v>
      </c>
      <c r="N206" s="44">
        <f t="shared" si="22"/>
        <v>0</v>
      </c>
      <c r="O206" s="5">
        <v>0</v>
      </c>
      <c r="P206" s="66">
        <f t="shared" si="23"/>
        <v>0</v>
      </c>
    </row>
    <row r="207" spans="1:16" ht="12.75">
      <c r="A207" s="9"/>
      <c r="B207" s="9"/>
      <c r="C207" s="9"/>
      <c r="D207" s="5"/>
      <c r="E207" s="44"/>
      <c r="F207" s="5"/>
      <c r="G207" s="44"/>
      <c r="H207" s="71"/>
      <c r="I207" s="72"/>
      <c r="J207" s="56"/>
      <c r="K207" s="15"/>
      <c r="L207" s="46"/>
      <c r="M207" s="5"/>
      <c r="N207" s="44"/>
      <c r="O207" s="5"/>
      <c r="P207" s="66"/>
    </row>
    <row r="208" spans="1:16" ht="20.25">
      <c r="A208" s="12" t="s">
        <v>127</v>
      </c>
      <c r="B208" s="88" t="s">
        <v>128</v>
      </c>
      <c r="C208" s="89"/>
      <c r="D208" s="13">
        <v>4569300.37</v>
      </c>
      <c r="E208" s="44">
        <f t="shared" si="18"/>
        <v>606450.37759639</v>
      </c>
      <c r="F208" s="13">
        <v>5208879.82</v>
      </c>
      <c r="G208" s="44">
        <f t="shared" si="19"/>
        <v>691337.1584046718</v>
      </c>
      <c r="H208" s="73">
        <f>K208-F208</f>
        <v>-17857.930000000633</v>
      </c>
      <c r="I208" s="90"/>
      <c r="J208" s="56">
        <f t="shared" si="20"/>
        <v>-2370.154622071887</v>
      </c>
      <c r="K208" s="41">
        <v>5191021.89</v>
      </c>
      <c r="L208" s="46">
        <f t="shared" si="21"/>
        <v>688967.0037825999</v>
      </c>
      <c r="M208" s="13">
        <v>5138355.73</v>
      </c>
      <c r="N208" s="44">
        <f t="shared" si="22"/>
        <v>681977.003118986</v>
      </c>
      <c r="O208" s="13">
        <v>5138355.73</v>
      </c>
      <c r="P208" s="66">
        <f t="shared" si="23"/>
        <v>681977.003118986</v>
      </c>
    </row>
    <row r="209" spans="5:14" ht="18" customHeight="1">
      <c r="E209" s="47"/>
      <c r="G209" s="47"/>
      <c r="J209" s="59"/>
      <c r="L209" s="47"/>
      <c r="N209" s="47"/>
    </row>
    <row r="210" spans="1:16" s="3" customFormat="1" ht="20.25">
      <c r="A210" s="83" t="s">
        <v>129</v>
      </c>
      <c r="B210" s="77"/>
      <c r="C210" s="77"/>
      <c r="D210" s="7" t="s">
        <v>130</v>
      </c>
      <c r="E210" s="18" t="s">
        <v>149</v>
      </c>
      <c r="F210" s="7" t="s">
        <v>3</v>
      </c>
      <c r="G210" s="18" t="s">
        <v>149</v>
      </c>
      <c r="H210" s="76" t="s">
        <v>4</v>
      </c>
      <c r="I210" s="91"/>
      <c r="J210" s="55" t="s">
        <v>149</v>
      </c>
      <c r="K210" s="20" t="s">
        <v>5</v>
      </c>
      <c r="L210" s="21" t="s">
        <v>149</v>
      </c>
      <c r="M210" s="7" t="s">
        <v>6</v>
      </c>
      <c r="N210" s="18" t="s">
        <v>149</v>
      </c>
      <c r="O210" s="7" t="s">
        <v>7</v>
      </c>
      <c r="P210" s="65" t="s">
        <v>149</v>
      </c>
    </row>
    <row r="211" spans="1:16" ht="12.75">
      <c r="A211" s="4" t="s">
        <v>131</v>
      </c>
      <c r="B211" s="86" t="s">
        <v>132</v>
      </c>
      <c r="C211" s="87"/>
      <c r="D211" s="5">
        <v>97171.17</v>
      </c>
      <c r="E211" s="44">
        <f t="shared" si="18"/>
        <v>12896.830579335057</v>
      </c>
      <c r="F211" s="5">
        <v>125325.72</v>
      </c>
      <c r="G211" s="44">
        <f t="shared" si="19"/>
        <v>16633.581524985068</v>
      </c>
      <c r="H211" s="69">
        <f>K211-F211</f>
        <v>11086.410000000003</v>
      </c>
      <c r="I211" s="70"/>
      <c r="J211" s="56">
        <f t="shared" si="20"/>
        <v>1471.4194704359948</v>
      </c>
      <c r="K211" s="15">
        <f>134754.54+1657.59</f>
        <v>136412.13</v>
      </c>
      <c r="L211" s="46">
        <f t="shared" si="21"/>
        <v>18105.00099542106</v>
      </c>
      <c r="M211" s="5">
        <v>113507.25</v>
      </c>
      <c r="N211" s="44">
        <f t="shared" si="22"/>
        <v>15065.000995421062</v>
      </c>
      <c r="O211" s="5">
        <v>113507.25</v>
      </c>
      <c r="P211" s="66">
        <f t="shared" si="23"/>
        <v>15065.000995421062</v>
      </c>
    </row>
    <row r="212" spans="1:16" ht="12.75">
      <c r="A212" s="4" t="s">
        <v>16</v>
      </c>
      <c r="B212" s="86" t="s">
        <v>133</v>
      </c>
      <c r="C212" s="87"/>
      <c r="D212" s="5">
        <v>2540.27</v>
      </c>
      <c r="E212" s="44">
        <f t="shared" si="18"/>
        <v>337.1517685314221</v>
      </c>
      <c r="F212" s="5">
        <v>8000</v>
      </c>
      <c r="G212" s="44">
        <f t="shared" si="19"/>
        <v>1061.7824673170085</v>
      </c>
      <c r="H212" s="69">
        <v>2925.03</v>
      </c>
      <c r="I212" s="70"/>
      <c r="J212" s="56">
        <f t="shared" si="20"/>
        <v>388.21819629703367</v>
      </c>
      <c r="K212" s="15">
        <v>10925.03</v>
      </c>
      <c r="L212" s="46">
        <f t="shared" si="21"/>
        <v>1450.000663614042</v>
      </c>
      <c r="M212" s="5">
        <v>10925.03</v>
      </c>
      <c r="N212" s="44">
        <f t="shared" si="22"/>
        <v>1450.000663614042</v>
      </c>
      <c r="O212" s="5">
        <v>10925.03</v>
      </c>
      <c r="P212" s="66">
        <f t="shared" si="23"/>
        <v>1450.000663614042</v>
      </c>
    </row>
    <row r="213" spans="1:16" ht="12.75">
      <c r="A213" s="4" t="s">
        <v>134</v>
      </c>
      <c r="B213" s="86" t="s">
        <v>135</v>
      </c>
      <c r="C213" s="87"/>
      <c r="D213" s="5">
        <v>199371.72</v>
      </c>
      <c r="E213" s="44">
        <f t="shared" si="18"/>
        <v>26461.174596854467</v>
      </c>
      <c r="F213" s="5">
        <v>238400</v>
      </c>
      <c r="G213" s="44">
        <f t="shared" si="19"/>
        <v>31641.117526046848</v>
      </c>
      <c r="H213" s="69">
        <v>-3323.6</v>
      </c>
      <c r="I213" s="70"/>
      <c r="J213" s="56">
        <f t="shared" si="20"/>
        <v>-441.11752604685114</v>
      </c>
      <c r="K213" s="15">
        <v>235076.4</v>
      </c>
      <c r="L213" s="46">
        <f t="shared" si="21"/>
        <v>31199.999999999996</v>
      </c>
      <c r="M213" s="5">
        <v>235076.4</v>
      </c>
      <c r="N213" s="44">
        <f t="shared" si="22"/>
        <v>31199.999999999996</v>
      </c>
      <c r="O213" s="5">
        <v>235076.4</v>
      </c>
      <c r="P213" s="66">
        <f t="shared" si="23"/>
        <v>31199.999999999996</v>
      </c>
    </row>
    <row r="214" spans="1:16" ht="12.75">
      <c r="A214" s="4" t="s">
        <v>136</v>
      </c>
      <c r="B214" s="86" t="s">
        <v>137</v>
      </c>
      <c r="C214" s="87"/>
      <c r="D214" s="5">
        <v>552701.66</v>
      </c>
      <c r="E214" s="44">
        <f t="shared" si="18"/>
        <v>73356.11653062579</v>
      </c>
      <c r="F214" s="5">
        <v>945695.58</v>
      </c>
      <c r="G214" s="44">
        <f t="shared" si="19"/>
        <v>125515.37328289865</v>
      </c>
      <c r="H214" s="69">
        <v>-341647.18</v>
      </c>
      <c r="I214" s="70"/>
      <c r="J214" s="56">
        <f t="shared" si="20"/>
        <v>-45344.37321653726</v>
      </c>
      <c r="K214" s="15">
        <v>604048.4</v>
      </c>
      <c r="L214" s="46">
        <f t="shared" si="21"/>
        <v>80171.0000663614</v>
      </c>
      <c r="M214" s="5">
        <v>604048.4</v>
      </c>
      <c r="N214" s="44">
        <f t="shared" si="22"/>
        <v>80171.0000663614</v>
      </c>
      <c r="O214" s="5">
        <v>604048.4</v>
      </c>
      <c r="P214" s="66">
        <f t="shared" si="23"/>
        <v>80171.0000663614</v>
      </c>
    </row>
    <row r="215" spans="1:16" ht="12.75">
      <c r="A215" s="4" t="s">
        <v>138</v>
      </c>
      <c r="B215" s="86" t="s">
        <v>139</v>
      </c>
      <c r="C215" s="87"/>
      <c r="D215" s="5">
        <v>6181.5</v>
      </c>
      <c r="E215" s="44">
        <f t="shared" si="18"/>
        <v>820.4260402150109</v>
      </c>
      <c r="F215" s="5">
        <v>26567.92</v>
      </c>
      <c r="G215" s="44">
        <f t="shared" si="19"/>
        <v>3526.1689561351113</v>
      </c>
      <c r="H215" s="69">
        <v>3193.36</v>
      </c>
      <c r="I215" s="70"/>
      <c r="J215" s="56">
        <f t="shared" si="20"/>
        <v>423.83170747893024</v>
      </c>
      <c r="K215" s="15">
        <v>29761.28</v>
      </c>
      <c r="L215" s="46">
        <f t="shared" si="21"/>
        <v>3950.0006636140415</v>
      </c>
      <c r="M215" s="5">
        <v>0</v>
      </c>
      <c r="N215" s="44">
        <f t="shared" si="22"/>
        <v>0</v>
      </c>
      <c r="O215" s="5">
        <v>0</v>
      </c>
      <c r="P215" s="66">
        <f t="shared" si="23"/>
        <v>0</v>
      </c>
    </row>
    <row r="216" spans="1:16" ht="12.75">
      <c r="A216" s="4" t="s">
        <v>140</v>
      </c>
      <c r="B216" s="86" t="s">
        <v>141</v>
      </c>
      <c r="C216" s="87"/>
      <c r="D216" s="5">
        <v>3559571.2</v>
      </c>
      <c r="E216" s="44">
        <f t="shared" si="18"/>
        <v>472436.28641582053</v>
      </c>
      <c r="F216" s="5">
        <v>3647410.6</v>
      </c>
      <c r="G216" s="44">
        <f t="shared" si="19"/>
        <v>484094.5782732763</v>
      </c>
      <c r="H216" s="69">
        <v>295468.58</v>
      </c>
      <c r="I216" s="70"/>
      <c r="J216" s="56">
        <f t="shared" si="20"/>
        <v>39215.41973588161</v>
      </c>
      <c r="K216" s="15">
        <v>3942879.18</v>
      </c>
      <c r="L216" s="46">
        <f t="shared" si="21"/>
        <v>523309.9980091579</v>
      </c>
      <c r="M216" s="5">
        <v>3942879.18</v>
      </c>
      <c r="N216" s="44">
        <f t="shared" si="22"/>
        <v>523309.9980091579</v>
      </c>
      <c r="O216" s="5">
        <v>3942879.18</v>
      </c>
      <c r="P216" s="66">
        <f t="shared" si="23"/>
        <v>523309.9980091579</v>
      </c>
    </row>
    <row r="217" spans="1:16" ht="12.75">
      <c r="A217" s="4" t="s">
        <v>142</v>
      </c>
      <c r="B217" s="86" t="s">
        <v>143</v>
      </c>
      <c r="C217" s="87"/>
      <c r="D217" s="5">
        <v>140277.8</v>
      </c>
      <c r="E217" s="44">
        <f t="shared" si="18"/>
        <v>18618.063574225227</v>
      </c>
      <c r="F217" s="5">
        <v>214480</v>
      </c>
      <c r="G217" s="44">
        <f t="shared" si="19"/>
        <v>28466.387948768996</v>
      </c>
      <c r="H217" s="69">
        <v>14501</v>
      </c>
      <c r="I217" s="70"/>
      <c r="J217" s="56">
        <f t="shared" si="20"/>
        <v>1924.6134448204923</v>
      </c>
      <c r="K217" s="15">
        <v>228981</v>
      </c>
      <c r="L217" s="46">
        <f t="shared" si="21"/>
        <v>30391.001393589486</v>
      </c>
      <c r="M217" s="5">
        <v>228981</v>
      </c>
      <c r="N217" s="44">
        <f t="shared" si="22"/>
        <v>30391.001393589486</v>
      </c>
      <c r="O217" s="5">
        <v>228981</v>
      </c>
      <c r="P217" s="66">
        <f t="shared" si="23"/>
        <v>30391.001393589486</v>
      </c>
    </row>
    <row r="218" spans="1:16" ht="12.75">
      <c r="A218" s="4" t="s">
        <v>144</v>
      </c>
      <c r="B218" s="86" t="s">
        <v>145</v>
      </c>
      <c r="C218" s="87"/>
      <c r="D218" s="5">
        <v>4950</v>
      </c>
      <c r="E218" s="44">
        <f t="shared" si="18"/>
        <v>656.9779016523989</v>
      </c>
      <c r="F218" s="5">
        <v>0</v>
      </c>
      <c r="G218" s="44">
        <f t="shared" si="19"/>
        <v>0</v>
      </c>
      <c r="H218" s="69">
        <v>0</v>
      </c>
      <c r="I218" s="70"/>
      <c r="J218" s="56">
        <f t="shared" si="20"/>
        <v>0</v>
      </c>
      <c r="K218" s="15">
        <v>0</v>
      </c>
      <c r="L218" s="46">
        <f t="shared" si="21"/>
        <v>0</v>
      </c>
      <c r="M218" s="5">
        <v>0</v>
      </c>
      <c r="N218" s="44">
        <f t="shared" si="22"/>
        <v>0</v>
      </c>
      <c r="O218" s="5">
        <v>0</v>
      </c>
      <c r="P218" s="66">
        <f t="shared" si="23"/>
        <v>0</v>
      </c>
    </row>
    <row r="219" spans="1:16" ht="12.75">
      <c r="A219" s="4" t="s">
        <v>146</v>
      </c>
      <c r="B219" s="86" t="s">
        <v>147</v>
      </c>
      <c r="C219" s="87"/>
      <c r="D219" s="5">
        <v>6535.05</v>
      </c>
      <c r="E219" s="44">
        <f t="shared" si="18"/>
        <v>867.3501891300019</v>
      </c>
      <c r="F219" s="5">
        <v>3000</v>
      </c>
      <c r="G219" s="44">
        <f t="shared" si="19"/>
        <v>398.1684252438781</v>
      </c>
      <c r="H219" s="69">
        <v>-61.53</v>
      </c>
      <c r="I219" s="70"/>
      <c r="J219" s="56">
        <f t="shared" si="20"/>
        <v>-8.16643440175194</v>
      </c>
      <c r="K219" s="15">
        <v>2938.47</v>
      </c>
      <c r="L219" s="46">
        <f t="shared" si="21"/>
        <v>390.0019908421262</v>
      </c>
      <c r="M219" s="5">
        <v>2938.47</v>
      </c>
      <c r="N219" s="44">
        <f t="shared" si="22"/>
        <v>390.0019908421262</v>
      </c>
      <c r="O219" s="5">
        <v>2938.47</v>
      </c>
      <c r="P219" s="66">
        <f t="shared" si="23"/>
        <v>390.0019908421262</v>
      </c>
    </row>
    <row r="220" spans="1:16" s="3" customFormat="1" ht="12.75">
      <c r="A220" s="6" t="s">
        <v>148</v>
      </c>
      <c r="B220" s="83"/>
      <c r="C220" s="77"/>
      <c r="D220" s="13">
        <v>4569300.37</v>
      </c>
      <c r="E220" s="45">
        <f t="shared" si="18"/>
        <v>606450.37759639</v>
      </c>
      <c r="F220" s="13">
        <v>5208879.82</v>
      </c>
      <c r="G220" s="45">
        <f t="shared" si="19"/>
        <v>691337.1584046718</v>
      </c>
      <c r="H220" s="73">
        <f>SUM(H211:I219)</f>
        <v>-17857.929999999964</v>
      </c>
      <c r="I220" s="74"/>
      <c r="J220" s="57">
        <f t="shared" si="20"/>
        <v>-2370.1546220717983</v>
      </c>
      <c r="K220" s="41">
        <f>SUM(K211:K219)</f>
        <v>5191021.89</v>
      </c>
      <c r="L220" s="60">
        <f t="shared" si="21"/>
        <v>688967.0037825999</v>
      </c>
      <c r="M220" s="13">
        <v>5138355.73</v>
      </c>
      <c r="N220" s="45">
        <f t="shared" si="22"/>
        <v>681977.003118986</v>
      </c>
      <c r="O220" s="13">
        <v>5138355.73</v>
      </c>
      <c r="P220" s="67">
        <f t="shared" si="23"/>
        <v>681977.003118986</v>
      </c>
    </row>
    <row r="221" ht="409.5" customHeight="1" hidden="1"/>
    <row r="224" spans="1:16" ht="20.25">
      <c r="A224" s="17" t="s">
        <v>151</v>
      </c>
      <c r="B224" s="17"/>
      <c r="C224" s="17"/>
      <c r="D224" s="7" t="s">
        <v>130</v>
      </c>
      <c r="E224" s="18" t="s">
        <v>149</v>
      </c>
      <c r="F224" s="7" t="s">
        <v>3</v>
      </c>
      <c r="G224" s="18" t="s">
        <v>149</v>
      </c>
      <c r="H224" s="76" t="s">
        <v>4</v>
      </c>
      <c r="I224" s="77"/>
      <c r="J224" s="19" t="s">
        <v>149</v>
      </c>
      <c r="K224" s="20" t="s">
        <v>5</v>
      </c>
      <c r="L224" s="21" t="s">
        <v>149</v>
      </c>
      <c r="M224" s="7" t="s">
        <v>6</v>
      </c>
      <c r="N224" s="18" t="s">
        <v>149</v>
      </c>
      <c r="O224" s="7" t="s">
        <v>7</v>
      </c>
      <c r="P224" s="22" t="s">
        <v>149</v>
      </c>
    </row>
    <row r="225" spans="1:16" ht="12.75">
      <c r="A225" s="23" t="s">
        <v>152</v>
      </c>
      <c r="B225" s="23"/>
      <c r="C225" s="23"/>
      <c r="D225" s="23"/>
      <c r="E225" s="48"/>
      <c r="F225" s="24"/>
      <c r="G225" s="48"/>
      <c r="H225" s="25"/>
      <c r="I225" s="25"/>
      <c r="J225" s="26"/>
      <c r="K225" s="2"/>
      <c r="L225" s="27"/>
      <c r="M225" s="2"/>
      <c r="N225" s="27"/>
      <c r="O225" s="2"/>
      <c r="P225" s="28"/>
    </row>
    <row r="226" spans="1:16" ht="12.75">
      <c r="A226" s="29">
        <v>6</v>
      </c>
      <c r="B226" s="30" t="s">
        <v>153</v>
      </c>
      <c r="C226" s="30"/>
      <c r="D226" s="31">
        <f>D220</f>
        <v>4569300.37</v>
      </c>
      <c r="E226" s="49">
        <f>E220</f>
        <v>606450.37759639</v>
      </c>
      <c r="F226" s="31">
        <f>F220</f>
        <v>5208879.82</v>
      </c>
      <c r="G226" s="49">
        <f>G220</f>
        <v>691337.1584046718</v>
      </c>
      <c r="H226" s="78">
        <f>H220</f>
        <v>-17857.929999999964</v>
      </c>
      <c r="I226" s="79"/>
      <c r="J226" s="49">
        <f>J220</f>
        <v>-2370.1546220717983</v>
      </c>
      <c r="K226" s="32">
        <f>K220</f>
        <v>5191021.89</v>
      </c>
      <c r="L226" s="61">
        <f>L220</f>
        <v>688967.0037825999</v>
      </c>
      <c r="M226" s="31">
        <f>M220</f>
        <v>5138355.73</v>
      </c>
      <c r="N226" s="49">
        <f>N220</f>
        <v>681977.003118986</v>
      </c>
      <c r="O226" s="31">
        <f>O220</f>
        <v>5138355.73</v>
      </c>
      <c r="P226" s="49">
        <f>P220</f>
        <v>681977.003118986</v>
      </c>
    </row>
    <row r="227" spans="1:16" ht="12.75">
      <c r="A227" s="29">
        <v>7</v>
      </c>
      <c r="B227" s="30" t="s">
        <v>154</v>
      </c>
      <c r="C227" s="30"/>
      <c r="D227" s="31">
        <v>0</v>
      </c>
      <c r="E227" s="49">
        <v>0</v>
      </c>
      <c r="F227" s="31">
        <v>0</v>
      </c>
      <c r="G227" s="49">
        <v>0</v>
      </c>
      <c r="H227" s="78">
        <v>0</v>
      </c>
      <c r="I227" s="79"/>
      <c r="J227" s="49">
        <v>0</v>
      </c>
      <c r="K227" s="32">
        <v>0</v>
      </c>
      <c r="L227" s="61">
        <v>0</v>
      </c>
      <c r="M227" s="31">
        <v>0</v>
      </c>
      <c r="N227" s="49">
        <v>0</v>
      </c>
      <c r="O227" s="31">
        <v>0</v>
      </c>
      <c r="P227" s="49">
        <v>0</v>
      </c>
    </row>
    <row r="228" spans="1:16" ht="12.75">
      <c r="A228" s="29"/>
      <c r="B228" s="30" t="s">
        <v>155</v>
      </c>
      <c r="C228" s="30"/>
      <c r="D228" s="31">
        <f>D226+D227</f>
        <v>4569300.37</v>
      </c>
      <c r="E228" s="49">
        <f>E226+E227</f>
        <v>606450.37759639</v>
      </c>
      <c r="F228" s="31">
        <f>F226+F227</f>
        <v>5208879.82</v>
      </c>
      <c r="G228" s="49">
        <f>G226+G227</f>
        <v>691337.1584046718</v>
      </c>
      <c r="H228" s="78">
        <f>H226+H227</f>
        <v>-17857.929999999964</v>
      </c>
      <c r="I228" s="79"/>
      <c r="J228" s="49">
        <f>J226+J227</f>
        <v>-2370.1546220717983</v>
      </c>
      <c r="K228" s="32">
        <f aca="true" t="shared" si="24" ref="K228:P228">K226+K227</f>
        <v>5191021.89</v>
      </c>
      <c r="L228" s="61">
        <f t="shared" si="24"/>
        <v>688967.0037825999</v>
      </c>
      <c r="M228" s="31">
        <f t="shared" si="24"/>
        <v>5138355.73</v>
      </c>
      <c r="N228" s="49">
        <f t="shared" si="24"/>
        <v>681977.003118986</v>
      </c>
      <c r="O228" s="31">
        <f t="shared" si="24"/>
        <v>5138355.73</v>
      </c>
      <c r="P228" s="49">
        <f t="shared" si="24"/>
        <v>681977.003118986</v>
      </c>
    </row>
    <row r="229" spans="1:16" ht="12.75">
      <c r="A229" s="29">
        <v>3</v>
      </c>
      <c r="B229" s="30" t="s">
        <v>156</v>
      </c>
      <c r="C229" s="30"/>
      <c r="D229" s="31">
        <f>D11+D21+D28+D33+D47+D54+D68+D83+D93+D101+D106+D111+D120+D125+D130+D137+D146+D153+D173+D189+D200</f>
        <v>4501216.25</v>
      </c>
      <c r="E229" s="49">
        <f>E11+E21+E28+E33+E47+E54+E68+E83+E93+E101+E106+E111+E120+E125+E130+E137+E146+E153+E173+E189+E200</f>
        <v>597414.0619815513</v>
      </c>
      <c r="F229" s="31">
        <f>F11+F21+F28+F33+F47+F54+F68+F83+F93+F101+F106+F111+F120+F125+F130+F137+F146+F153+F173+F189+F200</f>
        <v>4852477.42</v>
      </c>
      <c r="G229" s="49">
        <f>G11+G21+G28+G33+G47+G54+G68+G83+G93+G101+G106+G111+G120+G125+G130+G137+G146+G153+G173+G189+G200</f>
        <v>644034.4309509589</v>
      </c>
      <c r="H229" s="78">
        <f>H11+H21+H28+H33+H47+H54+H68+H83+H93+H101+H106+H111+H120+H125+H130+H137+H146+H153+H173+H189+H200</f>
        <v>280980.86999999994</v>
      </c>
      <c r="I229" s="79"/>
      <c r="J229" s="49">
        <f aca="true" t="shared" si="25" ref="J229:P229">J11+J21+J28+J33+J47+J54+J68+J83+J93+J101+J106+J111+J120+J125+J130+J137+J146+J153+J173+J189+J200</f>
        <v>37292.57017718495</v>
      </c>
      <c r="K229" s="32">
        <f t="shared" si="25"/>
        <v>5133458.290000001</v>
      </c>
      <c r="L229" s="61">
        <f t="shared" si="25"/>
        <v>681327.0011281437</v>
      </c>
      <c r="M229" s="31">
        <f t="shared" si="25"/>
        <v>5082449.720000001</v>
      </c>
      <c r="N229" s="49">
        <f t="shared" si="25"/>
        <v>674557.0004645297</v>
      </c>
      <c r="O229" s="31">
        <f t="shared" si="25"/>
        <v>5082449.720000001</v>
      </c>
      <c r="P229" s="49">
        <f t="shared" si="25"/>
        <v>674557.0004645297</v>
      </c>
    </row>
    <row r="230" spans="1:16" ht="12.75">
      <c r="A230" s="29">
        <v>4</v>
      </c>
      <c r="B230" s="30" t="s">
        <v>157</v>
      </c>
      <c r="C230" s="30"/>
      <c r="D230" s="31">
        <f>D77+D96+D161+D166+D177+D182</f>
        <v>68084.12</v>
      </c>
      <c r="E230" s="49">
        <f>E77+E96+E161+E166+E177+E182</f>
        <v>9036.31561483841</v>
      </c>
      <c r="F230" s="31">
        <f>F77+F96+F161+F166+F177+F182</f>
        <v>356402.4</v>
      </c>
      <c r="G230" s="49">
        <f>G77+G96+G161+G166+G177+G182</f>
        <v>47302.72745371293</v>
      </c>
      <c r="H230" s="78">
        <f>H77+H96+H161+H166+H177+H182</f>
        <v>-298838.8</v>
      </c>
      <c r="I230" s="79"/>
      <c r="J230" s="49">
        <f>J77+J96+J161+J166+J177+J182</f>
        <v>-39662.72479925676</v>
      </c>
      <c r="K230" s="32">
        <f aca="true" t="shared" si="26" ref="K230:P230">K77+K96+K161+K166+K177+K182</f>
        <v>57563.6</v>
      </c>
      <c r="L230" s="61">
        <f t="shared" si="26"/>
        <v>7640.002654456168</v>
      </c>
      <c r="M230" s="31">
        <f t="shared" si="26"/>
        <v>55906.01</v>
      </c>
      <c r="N230" s="49">
        <f t="shared" si="26"/>
        <v>7420.002654456168</v>
      </c>
      <c r="O230" s="31">
        <f t="shared" si="26"/>
        <v>55906.01</v>
      </c>
      <c r="P230" s="49">
        <f t="shared" si="26"/>
        <v>7420.002654456168</v>
      </c>
    </row>
    <row r="231" spans="1:16" ht="12.75">
      <c r="A231" s="29"/>
      <c r="B231" s="30" t="s">
        <v>158</v>
      </c>
      <c r="C231" s="30"/>
      <c r="D231" s="31">
        <f>D229+D230</f>
        <v>4569300.37</v>
      </c>
      <c r="E231" s="49">
        <f>E229+E230</f>
        <v>606450.3775963897</v>
      </c>
      <c r="F231" s="31">
        <f>F229+F230</f>
        <v>5208879.82</v>
      </c>
      <c r="G231" s="49">
        <f>G229+G230</f>
        <v>691337.1584046718</v>
      </c>
      <c r="H231" s="78">
        <f>H229+H230</f>
        <v>-17857.93000000005</v>
      </c>
      <c r="I231" s="79"/>
      <c r="J231" s="49">
        <f>J229+J230</f>
        <v>-2370.1546220718083</v>
      </c>
      <c r="K231" s="32">
        <f aca="true" t="shared" si="27" ref="K231:P231">K229+K230</f>
        <v>5191021.890000001</v>
      </c>
      <c r="L231" s="61">
        <f t="shared" si="27"/>
        <v>688967.0037825999</v>
      </c>
      <c r="M231" s="31">
        <f t="shared" si="27"/>
        <v>5138355.73</v>
      </c>
      <c r="N231" s="49">
        <f t="shared" si="27"/>
        <v>681977.0031189859</v>
      </c>
      <c r="O231" s="31">
        <f t="shared" si="27"/>
        <v>5138355.73</v>
      </c>
      <c r="P231" s="49">
        <f t="shared" si="27"/>
        <v>681977.0031189859</v>
      </c>
    </row>
    <row r="232" spans="1:16" ht="12.75">
      <c r="A232" s="29"/>
      <c r="B232" s="30" t="s">
        <v>159</v>
      </c>
      <c r="C232" s="30"/>
      <c r="D232" s="33">
        <f>D228-D231</f>
        <v>0</v>
      </c>
      <c r="E232" s="50">
        <f>E228-E231</f>
        <v>0</v>
      </c>
      <c r="F232" s="33">
        <f>F228-F231</f>
        <v>0</v>
      </c>
      <c r="G232" s="50">
        <f>G228-G231</f>
        <v>0</v>
      </c>
      <c r="H232" s="80">
        <f>H228-H231</f>
        <v>8.731149137020111E-11</v>
      </c>
      <c r="I232" s="81"/>
      <c r="J232" s="50">
        <f>J228-J231</f>
        <v>1.000444171950221E-11</v>
      </c>
      <c r="K232" s="34">
        <f aca="true" t="shared" si="28" ref="K232:P232">K228-K231</f>
        <v>0</v>
      </c>
      <c r="L232" s="62">
        <f t="shared" si="28"/>
        <v>0</v>
      </c>
      <c r="M232" s="33">
        <f t="shared" si="28"/>
        <v>0</v>
      </c>
      <c r="N232" s="50">
        <f t="shared" si="28"/>
        <v>0</v>
      </c>
      <c r="O232" s="33">
        <f t="shared" si="28"/>
        <v>0</v>
      </c>
      <c r="P232" s="50">
        <f t="shared" si="28"/>
        <v>0</v>
      </c>
    </row>
    <row r="233" spans="1:16" ht="12.75">
      <c r="A233" s="23" t="s">
        <v>160</v>
      </c>
      <c r="B233" s="23"/>
      <c r="C233" s="23"/>
      <c r="D233" s="23"/>
      <c r="E233" s="82"/>
      <c r="F233" s="82"/>
      <c r="G233" s="48"/>
      <c r="H233" s="25"/>
      <c r="I233" s="25"/>
      <c r="J233" s="26"/>
      <c r="K233" s="2"/>
      <c r="L233" s="27"/>
      <c r="M233" s="2"/>
      <c r="N233" s="27"/>
      <c r="O233" s="2"/>
      <c r="P233" s="28"/>
    </row>
    <row r="234" spans="1:16" ht="12.75">
      <c r="A234" s="29">
        <v>8</v>
      </c>
      <c r="B234" s="30" t="s">
        <v>161</v>
      </c>
      <c r="C234" s="30"/>
      <c r="D234" s="36">
        <v>0</v>
      </c>
      <c r="E234" s="51">
        <v>0</v>
      </c>
      <c r="F234" s="36">
        <v>0</v>
      </c>
      <c r="G234" s="51">
        <v>0</v>
      </c>
      <c r="H234" s="75">
        <v>0</v>
      </c>
      <c r="I234" s="75"/>
      <c r="J234" s="51">
        <v>0</v>
      </c>
      <c r="K234" s="37">
        <v>0</v>
      </c>
      <c r="L234" s="63">
        <v>0</v>
      </c>
      <c r="M234" s="36">
        <v>0</v>
      </c>
      <c r="N234" s="51">
        <v>0</v>
      </c>
      <c r="O234" s="36">
        <v>0</v>
      </c>
      <c r="P234" s="51">
        <v>0</v>
      </c>
    </row>
    <row r="235" spans="1:16" ht="12.75">
      <c r="A235" s="29">
        <v>5</v>
      </c>
      <c r="B235" s="30" t="s">
        <v>162</v>
      </c>
      <c r="C235" s="30"/>
      <c r="D235" s="36">
        <v>0</v>
      </c>
      <c r="E235" s="51">
        <v>0</v>
      </c>
      <c r="F235" s="36">
        <v>0</v>
      </c>
      <c r="G235" s="51">
        <v>0</v>
      </c>
      <c r="H235" s="75">
        <v>0</v>
      </c>
      <c r="I235" s="75"/>
      <c r="J235" s="51">
        <v>0</v>
      </c>
      <c r="K235" s="37">
        <v>0</v>
      </c>
      <c r="L235" s="63">
        <v>0</v>
      </c>
      <c r="M235" s="36">
        <v>0</v>
      </c>
      <c r="N235" s="51">
        <v>0</v>
      </c>
      <c r="O235" s="36">
        <v>0</v>
      </c>
      <c r="P235" s="51">
        <v>0</v>
      </c>
    </row>
    <row r="236" spans="1:16" ht="12.75">
      <c r="A236" s="30"/>
      <c r="B236" s="30" t="s">
        <v>163</v>
      </c>
      <c r="C236" s="30"/>
      <c r="D236" s="36">
        <v>0</v>
      </c>
      <c r="E236" s="51">
        <v>0</v>
      </c>
      <c r="F236" s="36">
        <v>0</v>
      </c>
      <c r="G236" s="51">
        <v>0</v>
      </c>
      <c r="H236" s="75">
        <v>0</v>
      </c>
      <c r="I236" s="75"/>
      <c r="J236" s="51">
        <v>0</v>
      </c>
      <c r="K236" s="37">
        <v>0</v>
      </c>
      <c r="L236" s="63">
        <v>0</v>
      </c>
      <c r="M236" s="36">
        <v>0</v>
      </c>
      <c r="N236" s="51">
        <v>0</v>
      </c>
      <c r="O236" s="36">
        <v>0</v>
      </c>
      <c r="P236" s="51">
        <v>0</v>
      </c>
    </row>
    <row r="237" spans="1:16" ht="12.75">
      <c r="A237" s="23" t="s">
        <v>164</v>
      </c>
      <c r="B237" s="23"/>
      <c r="C237" s="23"/>
      <c r="D237" s="35"/>
      <c r="E237" s="52"/>
      <c r="F237" s="35"/>
      <c r="G237" s="52"/>
      <c r="H237" s="35"/>
      <c r="I237" s="35"/>
      <c r="J237" s="52"/>
      <c r="K237" s="38"/>
      <c r="L237" s="64"/>
      <c r="M237" s="35"/>
      <c r="N237" s="52"/>
      <c r="O237" s="35"/>
      <c r="P237" s="52"/>
    </row>
    <row r="238" spans="1:16" ht="12.75">
      <c r="A238" s="30"/>
      <c r="B238" s="30" t="s">
        <v>165</v>
      </c>
      <c r="C238" s="30"/>
      <c r="D238" s="36">
        <v>0</v>
      </c>
      <c r="E238" s="51">
        <v>0</v>
      </c>
      <c r="F238" s="36">
        <v>0</v>
      </c>
      <c r="G238" s="51">
        <v>0</v>
      </c>
      <c r="H238" s="75">
        <v>0</v>
      </c>
      <c r="I238" s="75"/>
      <c r="J238" s="51">
        <v>0</v>
      </c>
      <c r="K238" s="37">
        <v>0</v>
      </c>
      <c r="L238" s="63">
        <v>0</v>
      </c>
      <c r="M238" s="36">
        <v>0</v>
      </c>
      <c r="N238" s="51">
        <v>0</v>
      </c>
      <c r="O238" s="36">
        <v>0</v>
      </c>
      <c r="P238" s="51">
        <v>0</v>
      </c>
    </row>
    <row r="239" spans="1:16" ht="12.75">
      <c r="A239" s="30"/>
      <c r="B239" s="30" t="s">
        <v>166</v>
      </c>
      <c r="C239" s="30"/>
      <c r="D239" s="36">
        <v>0</v>
      </c>
      <c r="E239" s="51">
        <v>0</v>
      </c>
      <c r="F239" s="36">
        <v>0</v>
      </c>
      <c r="G239" s="51">
        <v>0</v>
      </c>
      <c r="H239" s="75">
        <v>0</v>
      </c>
      <c r="I239" s="75"/>
      <c r="J239" s="51">
        <v>0</v>
      </c>
      <c r="K239" s="37">
        <v>0</v>
      </c>
      <c r="L239" s="63">
        <v>0</v>
      </c>
      <c r="M239" s="36">
        <v>0</v>
      </c>
      <c r="N239" s="51">
        <v>0</v>
      </c>
      <c r="O239" s="36">
        <v>0</v>
      </c>
      <c r="P239" s="51">
        <v>0</v>
      </c>
    </row>
    <row r="240" spans="1:16" ht="12.75">
      <c r="A240" s="30"/>
      <c r="B240" s="30" t="s">
        <v>167</v>
      </c>
      <c r="C240" s="30"/>
      <c r="D240" s="36">
        <v>0</v>
      </c>
      <c r="E240" s="51">
        <v>0</v>
      </c>
      <c r="F240" s="36">
        <v>0</v>
      </c>
      <c r="G240" s="51">
        <v>0</v>
      </c>
      <c r="H240" s="75">
        <v>0</v>
      </c>
      <c r="I240" s="75"/>
      <c r="J240" s="51">
        <v>0</v>
      </c>
      <c r="K240" s="37">
        <v>0</v>
      </c>
      <c r="L240" s="63">
        <v>0</v>
      </c>
      <c r="M240" s="36">
        <v>0</v>
      </c>
      <c r="N240" s="51">
        <v>0</v>
      </c>
      <c r="O240" s="36">
        <v>0</v>
      </c>
      <c r="P240" s="51">
        <v>0</v>
      </c>
    </row>
    <row r="241" spans="1:16" ht="12.75">
      <c r="A241" s="30"/>
      <c r="B241" s="30" t="s">
        <v>168</v>
      </c>
      <c r="C241" s="30"/>
      <c r="D241" s="36">
        <v>0</v>
      </c>
      <c r="E241" s="51">
        <v>0</v>
      </c>
      <c r="F241" s="36">
        <v>0</v>
      </c>
      <c r="G241" s="51">
        <v>0</v>
      </c>
      <c r="H241" s="75">
        <v>0</v>
      </c>
      <c r="I241" s="75"/>
      <c r="J241" s="51">
        <v>0</v>
      </c>
      <c r="K241" s="37">
        <v>0</v>
      </c>
      <c r="L241" s="63">
        <v>0</v>
      </c>
      <c r="M241" s="36">
        <v>0</v>
      </c>
      <c r="N241" s="51">
        <v>0</v>
      </c>
      <c r="O241" s="36">
        <v>0</v>
      </c>
      <c r="P241" s="51">
        <v>0</v>
      </c>
    </row>
    <row r="242" spans="1:16" ht="12.75">
      <c r="A242" s="30"/>
      <c r="B242" s="30" t="s">
        <v>169</v>
      </c>
      <c r="C242" s="30"/>
      <c r="D242" s="36">
        <v>0</v>
      </c>
      <c r="E242" s="51">
        <v>0</v>
      </c>
      <c r="F242" s="36">
        <v>0</v>
      </c>
      <c r="G242" s="51">
        <v>0</v>
      </c>
      <c r="H242" s="75">
        <v>0</v>
      </c>
      <c r="I242" s="75"/>
      <c r="J242" s="51">
        <v>0</v>
      </c>
      <c r="K242" s="37">
        <v>0</v>
      </c>
      <c r="L242" s="63">
        <v>0</v>
      </c>
      <c r="M242" s="36">
        <v>0</v>
      </c>
      <c r="N242" s="51">
        <v>0</v>
      </c>
      <c r="O242" s="36">
        <v>0</v>
      </c>
      <c r="P242" s="51">
        <v>0</v>
      </c>
    </row>
    <row r="243" spans="1:16" ht="12.75">
      <c r="A243" s="30"/>
      <c r="B243" s="30" t="s">
        <v>170</v>
      </c>
      <c r="C243" s="30"/>
      <c r="D243" s="36">
        <v>0</v>
      </c>
      <c r="E243" s="51">
        <v>0</v>
      </c>
      <c r="F243" s="36">
        <v>0</v>
      </c>
      <c r="G243" s="51">
        <v>0</v>
      </c>
      <c r="H243" s="75">
        <v>0</v>
      </c>
      <c r="I243" s="75"/>
      <c r="J243" s="51">
        <v>0</v>
      </c>
      <c r="K243" s="37">
        <v>0</v>
      </c>
      <c r="L243" s="63">
        <v>0</v>
      </c>
      <c r="M243" s="36">
        <v>0</v>
      </c>
      <c r="N243" s="51">
        <v>0</v>
      </c>
      <c r="O243" s="36">
        <v>0</v>
      </c>
      <c r="P243" s="51">
        <v>0</v>
      </c>
    </row>
    <row r="244" spans="1:16" ht="12.75">
      <c r="A244" s="1"/>
      <c r="B244" s="1"/>
      <c r="C244" s="1"/>
      <c r="D244" s="1"/>
      <c r="E244" s="53"/>
      <c r="F244" s="39"/>
      <c r="G244" s="53"/>
      <c r="H244" s="40"/>
      <c r="I244" s="40"/>
      <c r="J244" s="26"/>
      <c r="K244" s="2"/>
      <c r="L244" s="27"/>
      <c r="M244" s="2"/>
      <c r="N244" s="27"/>
      <c r="O244" s="2"/>
      <c r="P244" s="28"/>
    </row>
    <row r="245" spans="1:16" ht="12.75">
      <c r="A245" s="1"/>
      <c r="B245" s="1"/>
      <c r="C245" s="1"/>
      <c r="D245" s="1"/>
      <c r="E245" s="53"/>
      <c r="F245" s="39"/>
      <c r="G245" s="53"/>
      <c r="H245" s="40"/>
      <c r="I245" s="40"/>
      <c r="J245" s="26"/>
      <c r="K245" s="2"/>
      <c r="L245" s="27"/>
      <c r="M245" s="2"/>
      <c r="N245" s="27"/>
      <c r="O245" s="2"/>
      <c r="P245" s="28"/>
    </row>
    <row r="246" spans="1:16" ht="12.75">
      <c r="A246" s="1"/>
      <c r="B246" s="1" t="s">
        <v>171</v>
      </c>
      <c r="C246" s="1"/>
      <c r="D246" s="1"/>
      <c r="E246" s="1" t="s">
        <v>177</v>
      </c>
      <c r="F246" s="39"/>
      <c r="G246" s="53"/>
      <c r="H246" s="40"/>
      <c r="I246" s="40"/>
      <c r="J246" s="26"/>
      <c r="K246" s="2"/>
      <c r="L246" s="27"/>
      <c r="M246" s="2"/>
      <c r="N246" s="27"/>
      <c r="O246" s="2"/>
      <c r="P246" s="28"/>
    </row>
    <row r="247" spans="1:16" ht="12.75">
      <c r="A247" s="1"/>
      <c r="B247" s="1" t="s">
        <v>172</v>
      </c>
      <c r="C247" s="1"/>
      <c r="D247" s="1"/>
      <c r="E247" s="1" t="s">
        <v>175</v>
      </c>
      <c r="F247" s="39"/>
      <c r="G247" s="53"/>
      <c r="H247" s="40"/>
      <c r="I247" s="40"/>
      <c r="J247" s="26"/>
      <c r="K247" s="2"/>
      <c r="L247" s="27"/>
      <c r="M247" s="2"/>
      <c r="N247" s="27"/>
      <c r="O247" s="2"/>
      <c r="P247" s="28"/>
    </row>
    <row r="248" spans="1:16" ht="12.75">
      <c r="A248"/>
      <c r="B248" s="1" t="s">
        <v>174</v>
      </c>
      <c r="C248" s="1"/>
      <c r="D248" s="1"/>
      <c r="E248" s="53"/>
      <c r="F248" s="39"/>
      <c r="G248" s="53"/>
      <c r="H248" s="40"/>
      <c r="I248" s="40"/>
      <c r="J248" s="26"/>
      <c r="K248" s="2"/>
      <c r="L248" s="27"/>
      <c r="M248" s="2"/>
      <c r="N248" s="27"/>
      <c r="O248" s="2"/>
      <c r="P248" s="28"/>
    </row>
  </sheetData>
  <sheetProtection/>
  <mergeCells count="311">
    <mergeCell ref="A1:H1"/>
    <mergeCell ref="H5:I5"/>
    <mergeCell ref="B6:C6"/>
    <mergeCell ref="H6:I6"/>
    <mergeCell ref="B10:C10"/>
    <mergeCell ref="H10:I10"/>
    <mergeCell ref="H11:I11"/>
    <mergeCell ref="H12:I12"/>
    <mergeCell ref="B7:C7"/>
    <mergeCell ref="H7:I7"/>
    <mergeCell ref="B9:C9"/>
    <mergeCell ref="H9:I9"/>
    <mergeCell ref="H8:I8"/>
    <mergeCell ref="H13:I13"/>
    <mergeCell ref="H14:I14"/>
    <mergeCell ref="H15:I15"/>
    <mergeCell ref="H16:I16"/>
    <mergeCell ref="H17:I17"/>
    <mergeCell ref="H18:I18"/>
    <mergeCell ref="B19:C19"/>
    <mergeCell ref="H19:I19"/>
    <mergeCell ref="B20:C20"/>
    <mergeCell ref="H20:I20"/>
    <mergeCell ref="H21:I21"/>
    <mergeCell ref="H22:I22"/>
    <mergeCell ref="H23:I23"/>
    <mergeCell ref="H24:I24"/>
    <mergeCell ref="H25:I25"/>
    <mergeCell ref="B26:C26"/>
    <mergeCell ref="H26:I26"/>
    <mergeCell ref="B27:C27"/>
    <mergeCell ref="H27:I27"/>
    <mergeCell ref="H28:I28"/>
    <mergeCell ref="H29:I29"/>
    <mergeCell ref="H30:I30"/>
    <mergeCell ref="B31:C31"/>
    <mergeCell ref="H31:I31"/>
    <mergeCell ref="B32:C32"/>
    <mergeCell ref="H32:I32"/>
    <mergeCell ref="H33:I33"/>
    <mergeCell ref="H34:I34"/>
    <mergeCell ref="H35:I35"/>
    <mergeCell ref="H36:I36"/>
    <mergeCell ref="H37:I37"/>
    <mergeCell ref="H38:I38"/>
    <mergeCell ref="B46:C46"/>
    <mergeCell ref="H46:I46"/>
    <mergeCell ref="H39:I39"/>
    <mergeCell ref="H40:I40"/>
    <mergeCell ref="H41:I41"/>
    <mergeCell ref="H42:I42"/>
    <mergeCell ref="H43:I43"/>
    <mergeCell ref="B45:C45"/>
    <mergeCell ref="H45:I45"/>
    <mergeCell ref="H44:I44"/>
    <mergeCell ref="B53:C53"/>
    <mergeCell ref="H53:I53"/>
    <mergeCell ref="H47:I47"/>
    <mergeCell ref="H48:I48"/>
    <mergeCell ref="H49:I49"/>
    <mergeCell ref="H50:I50"/>
    <mergeCell ref="B52:C52"/>
    <mergeCell ref="H52:I52"/>
    <mergeCell ref="H51:I51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B66:C66"/>
    <mergeCell ref="H66:I66"/>
    <mergeCell ref="B67:C67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B81:C81"/>
    <mergeCell ref="H81:I81"/>
    <mergeCell ref="B82:C82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B91:C91"/>
    <mergeCell ref="H91:I91"/>
    <mergeCell ref="B92:C92"/>
    <mergeCell ref="H92:I92"/>
    <mergeCell ref="H93:I93"/>
    <mergeCell ref="H94:I94"/>
    <mergeCell ref="H95:I95"/>
    <mergeCell ref="H96:I96"/>
    <mergeCell ref="H97:I97"/>
    <mergeCell ref="H98:I98"/>
    <mergeCell ref="B99:C99"/>
    <mergeCell ref="H99:I99"/>
    <mergeCell ref="B100:C100"/>
    <mergeCell ref="H100:I100"/>
    <mergeCell ref="H101:I101"/>
    <mergeCell ref="H102:I102"/>
    <mergeCell ref="H103:I103"/>
    <mergeCell ref="B104:C104"/>
    <mergeCell ref="H104:I104"/>
    <mergeCell ref="B105:C105"/>
    <mergeCell ref="H105:I105"/>
    <mergeCell ref="H106:I106"/>
    <mergeCell ref="H107:I107"/>
    <mergeCell ref="H108:I108"/>
    <mergeCell ref="B109:C109"/>
    <mergeCell ref="H109:I109"/>
    <mergeCell ref="B110:C110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B118:C118"/>
    <mergeCell ref="H118:I118"/>
    <mergeCell ref="B119:C119"/>
    <mergeCell ref="H119:I119"/>
    <mergeCell ref="H120:I120"/>
    <mergeCell ref="H121:I121"/>
    <mergeCell ref="H122:I122"/>
    <mergeCell ref="B123:C123"/>
    <mergeCell ref="H123:I123"/>
    <mergeCell ref="B124:C124"/>
    <mergeCell ref="H124:I124"/>
    <mergeCell ref="H125:I125"/>
    <mergeCell ref="H126:I126"/>
    <mergeCell ref="H127:I127"/>
    <mergeCell ref="B128:C128"/>
    <mergeCell ref="H128:I128"/>
    <mergeCell ref="B129:C129"/>
    <mergeCell ref="H129:I129"/>
    <mergeCell ref="H130:I130"/>
    <mergeCell ref="H131:I131"/>
    <mergeCell ref="H132:I132"/>
    <mergeCell ref="B134:C134"/>
    <mergeCell ref="H134:I134"/>
    <mergeCell ref="H133:I133"/>
    <mergeCell ref="H142:I142"/>
    <mergeCell ref="H143:I143"/>
    <mergeCell ref="B144:C144"/>
    <mergeCell ref="H144:I144"/>
    <mergeCell ref="B135:C135"/>
    <mergeCell ref="H135:I135"/>
    <mergeCell ref="B136:C136"/>
    <mergeCell ref="H136:I136"/>
    <mergeCell ref="H137:I137"/>
    <mergeCell ref="H138:I138"/>
    <mergeCell ref="B151:C151"/>
    <mergeCell ref="H151:I151"/>
    <mergeCell ref="B152:C152"/>
    <mergeCell ref="H152:I152"/>
    <mergeCell ref="B145:C145"/>
    <mergeCell ref="H145:I145"/>
    <mergeCell ref="H146:I146"/>
    <mergeCell ref="H147:I147"/>
    <mergeCell ref="H148:I148"/>
    <mergeCell ref="B150:C150"/>
    <mergeCell ref="B159:C159"/>
    <mergeCell ref="H159:I159"/>
    <mergeCell ref="B160:C160"/>
    <mergeCell ref="H160:I160"/>
    <mergeCell ref="H153:I153"/>
    <mergeCell ref="H154:I154"/>
    <mergeCell ref="H155:I155"/>
    <mergeCell ref="H156:I156"/>
    <mergeCell ref="B158:C158"/>
    <mergeCell ref="H158:I158"/>
    <mergeCell ref="B170:C170"/>
    <mergeCell ref="H170:I170"/>
    <mergeCell ref="B169:C169"/>
    <mergeCell ref="H161:I161"/>
    <mergeCell ref="H162:I162"/>
    <mergeCell ref="H163:I163"/>
    <mergeCell ref="B164:C164"/>
    <mergeCell ref="H164:I164"/>
    <mergeCell ref="B165:C165"/>
    <mergeCell ref="H165:I165"/>
    <mergeCell ref="B171:C171"/>
    <mergeCell ref="H171:I171"/>
    <mergeCell ref="B172:C172"/>
    <mergeCell ref="H172:I172"/>
    <mergeCell ref="H173:I173"/>
    <mergeCell ref="H174:I174"/>
    <mergeCell ref="H186:I186"/>
    <mergeCell ref="B185:C185"/>
    <mergeCell ref="H175:I175"/>
    <mergeCell ref="H176:I176"/>
    <mergeCell ref="H177:I177"/>
    <mergeCell ref="H178:I178"/>
    <mergeCell ref="H179:I179"/>
    <mergeCell ref="B180:C180"/>
    <mergeCell ref="H180:I180"/>
    <mergeCell ref="H185:I185"/>
    <mergeCell ref="B187:C187"/>
    <mergeCell ref="H187:I187"/>
    <mergeCell ref="B188:C188"/>
    <mergeCell ref="H188:I188"/>
    <mergeCell ref="B181:C181"/>
    <mergeCell ref="H181:I181"/>
    <mergeCell ref="H182:I182"/>
    <mergeCell ref="H183:I183"/>
    <mergeCell ref="H184:I184"/>
    <mergeCell ref="B186:C186"/>
    <mergeCell ref="H189:I189"/>
    <mergeCell ref="H190:I190"/>
    <mergeCell ref="H191:I191"/>
    <mergeCell ref="H192:I192"/>
    <mergeCell ref="H193:I193"/>
    <mergeCell ref="H194:I194"/>
    <mergeCell ref="H195:I195"/>
    <mergeCell ref="B197:C197"/>
    <mergeCell ref="H197:I197"/>
    <mergeCell ref="B198:C198"/>
    <mergeCell ref="H198:I198"/>
    <mergeCell ref="B196:C196"/>
    <mergeCell ref="H196:I196"/>
    <mergeCell ref="B199:C199"/>
    <mergeCell ref="H199:I199"/>
    <mergeCell ref="H200:I200"/>
    <mergeCell ref="H201:I201"/>
    <mergeCell ref="H202:I202"/>
    <mergeCell ref="H203:I203"/>
    <mergeCell ref="H204:I204"/>
    <mergeCell ref="H205:I205"/>
    <mergeCell ref="H206:I206"/>
    <mergeCell ref="B208:C208"/>
    <mergeCell ref="H208:I208"/>
    <mergeCell ref="A210:C210"/>
    <mergeCell ref="H210:I210"/>
    <mergeCell ref="H207:I207"/>
    <mergeCell ref="B211:C211"/>
    <mergeCell ref="H211:I211"/>
    <mergeCell ref="B212:C212"/>
    <mergeCell ref="H212:I212"/>
    <mergeCell ref="B213:C213"/>
    <mergeCell ref="H213:I213"/>
    <mergeCell ref="B218:C218"/>
    <mergeCell ref="H218:I218"/>
    <mergeCell ref="B219:C219"/>
    <mergeCell ref="H219:I219"/>
    <mergeCell ref="B214:C214"/>
    <mergeCell ref="H214:I214"/>
    <mergeCell ref="B215:C215"/>
    <mergeCell ref="H215:I215"/>
    <mergeCell ref="B216:C216"/>
    <mergeCell ref="H216:I216"/>
    <mergeCell ref="B220:C220"/>
    <mergeCell ref="H220:I220"/>
    <mergeCell ref="B8:C8"/>
    <mergeCell ref="B44:C44"/>
    <mergeCell ref="B51:C51"/>
    <mergeCell ref="B149:C149"/>
    <mergeCell ref="B133:C133"/>
    <mergeCell ref="B157:C157"/>
    <mergeCell ref="B217:C217"/>
    <mergeCell ref="H217:I217"/>
    <mergeCell ref="H241:I241"/>
    <mergeCell ref="H242:I242"/>
    <mergeCell ref="H243:I243"/>
    <mergeCell ref="H231:I231"/>
    <mergeCell ref="H232:I232"/>
    <mergeCell ref="E233:F233"/>
    <mergeCell ref="H234:I234"/>
    <mergeCell ref="H235:I235"/>
    <mergeCell ref="H236:I236"/>
    <mergeCell ref="H238:I238"/>
    <mergeCell ref="H239:I239"/>
    <mergeCell ref="H240:I240"/>
    <mergeCell ref="H224:I224"/>
    <mergeCell ref="H226:I226"/>
    <mergeCell ref="H227:I227"/>
    <mergeCell ref="H228:I228"/>
    <mergeCell ref="H229:I229"/>
    <mergeCell ref="H230:I230"/>
    <mergeCell ref="H139:I139"/>
    <mergeCell ref="H140:I140"/>
    <mergeCell ref="H169:I169"/>
    <mergeCell ref="H157:I157"/>
    <mergeCell ref="H149:I149"/>
    <mergeCell ref="H166:I166"/>
    <mergeCell ref="H167:I167"/>
    <mergeCell ref="H168:I168"/>
    <mergeCell ref="H150:I150"/>
    <mergeCell ref="H141:I141"/>
  </mergeCells>
  <printOptions/>
  <pageMargins left="0.25" right="0.25" top="0.75" bottom="0.75" header="0.3" footer="0.3"/>
  <pageSetup fitToHeight="0" fitToWidth="1" horizontalDpi="600" verticalDpi="600" orientation="landscape" paperSize="9" scale="95" r:id="rId1"/>
  <headerFooter alignWithMargins="0">
    <oddFooter>&amp;L&amp;C&amp;R</oddFooter>
  </headerFooter>
  <rowBreaks count="2" manualBreakCount="2">
    <brk id="182" max="15" man="1"/>
    <brk id="21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2022-12-22T13:26:49Z</dcterms:modified>
  <cp:category/>
  <cp:version/>
  <cp:contentType/>
  <cp:contentStatus/>
</cp:coreProperties>
</file>